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55" windowWidth="9495" windowHeight="8610" activeTab="0"/>
  </bookViews>
  <sheets>
    <sheet name="Input Form" sheetId="1" r:id="rId1"/>
    <sheet name="TextInput" sheetId="2" state="hidden" r:id="rId2"/>
  </sheets>
  <definedNames>
    <definedName name="_xlnm.Print_Area" localSheetId="0">'Input Form'!$B$1:$J$619</definedName>
    <definedName name="_xlnm.Print_Titles" localSheetId="0">'Input Form'!$1:$1</definedName>
  </definedNames>
  <calcPr fullCalcOnLoad="1" iterate="1" iterateCount="100" iterateDelta="0.001"/>
</workbook>
</file>

<file path=xl/sharedStrings.xml><?xml version="1.0" encoding="utf-8"?>
<sst xmlns="http://schemas.openxmlformats.org/spreadsheetml/2006/main" count="439" uniqueCount="346">
  <si>
    <t>Question #3B</t>
  </si>
  <si>
    <t>Question #3A</t>
  </si>
  <si>
    <t>Type A</t>
  </si>
  <si>
    <t>Type C</t>
  </si>
  <si>
    <t xml:space="preserve">Type B </t>
  </si>
  <si>
    <t>IT/Computer Expense Breakdown</t>
  </si>
  <si>
    <t>Contractor/Professional Fees</t>
  </si>
  <si>
    <t>Web Page Expense</t>
  </si>
  <si>
    <t>Internet Services Expense</t>
  </si>
  <si>
    <t>R&amp;M</t>
  </si>
  <si>
    <t>Software/Hardware Expense</t>
  </si>
  <si>
    <t>Staff Wages</t>
  </si>
  <si>
    <t>Combination</t>
  </si>
  <si>
    <t>Separated FTE equivalent - 10,000 hours/2080 =</t>
  </si>
  <si>
    <t>Turnover Calculation</t>
  </si>
  <si>
    <t>FTEs (A)</t>
  </si>
  <si>
    <t>FTEs (B)</t>
  </si>
  <si>
    <t>Turnover % (A)/(B)</t>
  </si>
  <si>
    <r>
      <t>Example Turnover Calculation:</t>
    </r>
    <r>
      <rPr>
        <b/>
        <sz val="10"/>
        <color indexed="9"/>
        <rFont val="Arial"/>
        <family val="2"/>
      </rPr>
      <t xml:space="preserve">  Assume Beginning of Year FTEs of 10; End of Year FTEs of 11; 5 separations during the year; 6 new hires during the year.  The 5 separations worked a total of 10,000 hours. Turnover would be calculated as follows:</t>
    </r>
  </si>
  <si>
    <t>For information used to complete this survey, please provide the end-date for historical 12 month period that was utilized:</t>
  </si>
  <si>
    <t>Single</t>
  </si>
  <si>
    <t>Family</t>
  </si>
  <si>
    <t>How much of this amount is paid by the employer (as a percentage)</t>
  </si>
  <si>
    <t>FTEs at end of year - 11</t>
  </si>
  <si>
    <t>Data Entry Check</t>
  </si>
  <si>
    <t>Total Resident Days</t>
  </si>
  <si>
    <t>Yes</t>
  </si>
  <si>
    <t>No</t>
  </si>
  <si>
    <t>Contact email</t>
  </si>
  <si>
    <t>Which describes the geographic location of your facility?</t>
  </si>
  <si>
    <t>Other</t>
  </si>
  <si>
    <t>What was the overall average salary increase for your organization last year?</t>
  </si>
  <si>
    <t>1-3%</t>
  </si>
  <si>
    <t>2-4%</t>
  </si>
  <si>
    <t>3-5%</t>
  </si>
  <si>
    <t>4-6%</t>
  </si>
  <si>
    <t>&gt;6%</t>
  </si>
  <si>
    <t>Overall average salary increase for your organization over the past three years?</t>
  </si>
  <si>
    <t>Question #2</t>
  </si>
  <si>
    <t>For-Profit</t>
  </si>
  <si>
    <t>Not-for-Profit</t>
  </si>
  <si>
    <t>Question #4</t>
  </si>
  <si>
    <t>Question #5</t>
  </si>
  <si>
    <t>Urban</t>
  </si>
  <si>
    <t>What is your annual average (of all contracts)  percentage increase in monthly fees for last year?</t>
  </si>
  <si>
    <t>What is your annual average (of all contracts)  percentage increase in monthly fees for the last 5 years?</t>
  </si>
  <si>
    <t>Please provide us with the following general information.  This is for identification purposes only and will not be distributed to any other organization.</t>
  </si>
  <si>
    <t>Community Center/Common Areas</t>
  </si>
  <si>
    <t>Work Area</t>
  </si>
  <si>
    <t>Organization Name</t>
  </si>
  <si>
    <t>Address</t>
  </si>
  <si>
    <t>City</t>
  </si>
  <si>
    <t>State</t>
  </si>
  <si>
    <t>Zip</t>
  </si>
  <si>
    <t>Contact Name</t>
  </si>
  <si>
    <t>Contact Number</t>
  </si>
  <si>
    <t>What is the ownership structure of your organization?</t>
  </si>
  <si>
    <t>Campus Style</t>
  </si>
  <si>
    <t>Non-Campus Style</t>
  </si>
  <si>
    <t>Rural</t>
  </si>
  <si>
    <t>Suburban</t>
  </si>
  <si>
    <t>Independent Living</t>
  </si>
  <si>
    <t>Total</t>
  </si>
  <si>
    <t>Please select the best answer for your organization.</t>
  </si>
  <si>
    <t>Please enter your response in the field provided.</t>
  </si>
  <si>
    <t>Address 2</t>
  </si>
  <si>
    <t>TOTAL</t>
  </si>
  <si>
    <t>SECTION 1</t>
  </si>
  <si>
    <t>Number of studio apartments</t>
  </si>
  <si>
    <t>Number of 1 bedroom apartments</t>
  </si>
  <si>
    <t>Number of 2 bedroom apartments</t>
  </si>
  <si>
    <t>Number of 3+ bedroom apartments</t>
  </si>
  <si>
    <t>What is the number of total apartments?</t>
  </si>
  <si>
    <t>Rent Revenue</t>
  </si>
  <si>
    <t>Rent Revenue - Gross Potential</t>
  </si>
  <si>
    <t>Tenant Assistance Payments</t>
  </si>
  <si>
    <t>Rent Revenue - Stores and Commercial</t>
  </si>
  <si>
    <t>Garage and Parking Spaces</t>
  </si>
  <si>
    <t>Flexible Subsidy Revenue</t>
  </si>
  <si>
    <t>Miscellaneous Rent Revenue</t>
  </si>
  <si>
    <t>Excess Rent</t>
  </si>
  <si>
    <t>Rent Revenue/Insurance</t>
  </si>
  <si>
    <t>Special Claims Revenue</t>
  </si>
  <si>
    <t>Retained Excess Income</t>
  </si>
  <si>
    <t>Lease Revenue (Nursing Home or Section 232 - B&amp;C or AL)</t>
  </si>
  <si>
    <t>5100T</t>
  </si>
  <si>
    <t>Total Rent Revenue</t>
  </si>
  <si>
    <t>Vacancies</t>
  </si>
  <si>
    <t>Apartments</t>
  </si>
  <si>
    <t>Stores and Commercial</t>
  </si>
  <si>
    <t>Rental Concessions</t>
  </si>
  <si>
    <t>Garage and Parking Space</t>
  </si>
  <si>
    <t>Miscellaneous</t>
  </si>
  <si>
    <t>5200T</t>
  </si>
  <si>
    <t>Total Vacancies</t>
  </si>
  <si>
    <t>5152N</t>
  </si>
  <si>
    <t>Net Rental Revenue (Rent Revenue Less Vacancies)</t>
  </si>
  <si>
    <t>Financial Revenue</t>
  </si>
  <si>
    <t>Financial Revenue - Project Operations</t>
  </si>
  <si>
    <t>Revenue from Investments - Residual Receipts</t>
  </si>
  <si>
    <t>Revenue from Investments - Replacement Reserve</t>
  </si>
  <si>
    <t>Revenue from Investments - Miscellaneous</t>
  </si>
  <si>
    <t>5400T</t>
  </si>
  <si>
    <t>Total Financial Revenue</t>
  </si>
  <si>
    <t>Other Revenue</t>
  </si>
  <si>
    <t>Laundry and Vending</t>
  </si>
  <si>
    <t>Tenant Charges</t>
  </si>
  <si>
    <t>Interest Reduction Payments Revenue</t>
  </si>
  <si>
    <t>Expiration of Gift Donor Restrictions</t>
  </si>
  <si>
    <t>Gifts</t>
  </si>
  <si>
    <t>Miscellaneous Revenue</t>
  </si>
  <si>
    <t>5900T</t>
  </si>
  <si>
    <t>Total Other Revenue</t>
  </si>
  <si>
    <t>5000T</t>
  </si>
  <si>
    <t>Total Revenue</t>
  </si>
  <si>
    <t>Administrative Expenses</t>
  </si>
  <si>
    <t>Conventions and Meetings</t>
  </si>
  <si>
    <t>Management Consultants</t>
  </si>
  <si>
    <t>Advertising and Marketing</t>
  </si>
  <si>
    <t>Other Renting Expenses</t>
  </si>
  <si>
    <t>Office Salaries</t>
  </si>
  <si>
    <t>Office Expenses</t>
  </si>
  <si>
    <t>Office or Model Apartment Rent</t>
  </si>
  <si>
    <t>Management Fee</t>
  </si>
  <si>
    <t>Manager or Superintendent Salaries</t>
  </si>
  <si>
    <t>Administrative Rent Free Unit</t>
  </si>
  <si>
    <t>Legal Expense - Project</t>
  </si>
  <si>
    <t>Audit Expense</t>
  </si>
  <si>
    <t>Bookkeeping Fees/Accounting Services</t>
  </si>
  <si>
    <t>Bad Debts</t>
  </si>
  <si>
    <t>Miscellaneous Administrative Expenses</t>
  </si>
  <si>
    <t>6263T</t>
  </si>
  <si>
    <t>Total Administrative Expenses</t>
  </si>
  <si>
    <t>Utilities Expenses</t>
  </si>
  <si>
    <t>Fuel Oil/Coal</t>
  </si>
  <si>
    <t>Electricity</t>
  </si>
  <si>
    <t>Water</t>
  </si>
  <si>
    <t>Gas</t>
  </si>
  <si>
    <t>Sewer</t>
  </si>
  <si>
    <t>6400T</t>
  </si>
  <si>
    <t>Total Utilities Expense</t>
  </si>
  <si>
    <t>Operating and Maintenance Expenses</t>
  </si>
  <si>
    <t>Payroll</t>
  </si>
  <si>
    <t>Supplies</t>
  </si>
  <si>
    <t>Contracts</t>
  </si>
  <si>
    <t>Operating and Maintenance Rent Free Unit</t>
  </si>
  <si>
    <t>Garbage and Trash Removal</t>
  </si>
  <si>
    <t>Security Payroll/Contract</t>
  </si>
  <si>
    <t>Security Rent Free Unit</t>
  </si>
  <si>
    <t>Heating/Cooling Repairs and Maintenance</t>
  </si>
  <si>
    <t>Snow Removal</t>
  </si>
  <si>
    <t>Vehicle and Maintenance Equipment Operation and Repairs</t>
  </si>
  <si>
    <t>Miscellaneous Operating and Maintenance Expenses</t>
  </si>
  <si>
    <t>6500T</t>
  </si>
  <si>
    <t>Total Operating and Maintenance Expenses</t>
  </si>
  <si>
    <t>Taxes and Insurance</t>
  </si>
  <si>
    <t>Real Estate Taxes</t>
  </si>
  <si>
    <t>Payroll Taxes (Project's Share)</t>
  </si>
  <si>
    <t>Property and Liability Insurance (Hazard)</t>
  </si>
  <si>
    <t>Fidelity Bond Insurance</t>
  </si>
  <si>
    <t>Workmen's Compensation</t>
  </si>
  <si>
    <t>Health Insurance and Other Employee Benefits</t>
  </si>
  <si>
    <t>Miscellaneous Taxes, Licenses, Permits, and Insurance</t>
  </si>
  <si>
    <t>6700T</t>
  </si>
  <si>
    <t>Total Taxes and Insurance</t>
  </si>
  <si>
    <t>Financial Expenses</t>
  </si>
  <si>
    <t>Interest on First Mortgage (or Bonds) Payable</t>
  </si>
  <si>
    <t>Interest on Other Mortgages</t>
  </si>
  <si>
    <t>Interest on Notes Payable (Long-Term)</t>
  </si>
  <si>
    <t>Interest on Notes Payable (Short-Term)</t>
  </si>
  <si>
    <t>Interest on Capital Recovery Payment</t>
  </si>
  <si>
    <t>Mortgage Insurance Premium/Service Charge</t>
  </si>
  <si>
    <t>Lease Expense</t>
  </si>
  <si>
    <t>Miscellaneous Financial Expense</t>
  </si>
  <si>
    <t>6800T</t>
  </si>
  <si>
    <t>Total Financial Expenses</t>
  </si>
  <si>
    <t>Operating Results</t>
  </si>
  <si>
    <t>6000T</t>
  </si>
  <si>
    <t>Total Cost of Operations before Depreciation</t>
  </si>
  <si>
    <t>5060T</t>
  </si>
  <si>
    <t>Profit (Loss) Before Depreciation</t>
  </si>
  <si>
    <t>Depreciation Expenses</t>
  </si>
  <si>
    <t>Amortization Expense</t>
  </si>
  <si>
    <t>5060N</t>
  </si>
  <si>
    <t>Operating Profit or (Loss)</t>
  </si>
  <si>
    <t>Corporate or Mortgagor Revenue and Expenses</t>
  </si>
  <si>
    <t>Entity Revenue</t>
  </si>
  <si>
    <t>Officer's Salaries</t>
  </si>
  <si>
    <t>Incentive Performance Fee</t>
  </si>
  <si>
    <t>Legal Expenses</t>
  </si>
  <si>
    <t>Federal, State, and Other Income Taxes</t>
  </si>
  <si>
    <t>Interest on Notes Payable</t>
  </si>
  <si>
    <t>Interest on Mortgage Payable</t>
  </si>
  <si>
    <t>Other Expenses</t>
  </si>
  <si>
    <t>7100T</t>
  </si>
  <si>
    <t>Net Entity Expenses</t>
  </si>
  <si>
    <t>Change in Net Assets from Operations</t>
  </si>
  <si>
    <t>Change in Unrestricted Net Assets from Operations</t>
  </si>
  <si>
    <t>Change in Temporarily Restricted Net Assets from Operations</t>
  </si>
  <si>
    <t>Change in Permanently Restricted Net Assets from Operations</t>
  </si>
  <si>
    <t>Change in Total Net Assets from Operations</t>
  </si>
  <si>
    <t>Profit and Loss Data Part II</t>
  </si>
  <si>
    <t>S1000-010</t>
  </si>
  <si>
    <t>Total first mortgage (or bond) principal payments required during the audit year.</t>
  </si>
  <si>
    <t>S1000-020</t>
  </si>
  <si>
    <t>Total of 12 monthly deposits into the Replacement Reserve, as required by the Regulatory Agreement even if payments may be temporarily suspended or reduced.</t>
  </si>
  <si>
    <t>S1000-030</t>
  </si>
  <si>
    <t>Replacement Reserves, or Residual Receipts, releases which are included as expense items on this Profit and Loss Statement.</t>
  </si>
  <si>
    <t>S1000-040</t>
  </si>
  <si>
    <t>Project Improvement Reserve releases under the Flexible Subsidy Program that are included as expense items on this Profit and Loss Statement.</t>
  </si>
  <si>
    <t>% of Total Revenue</t>
  </si>
  <si>
    <t>Annual Average Number of Units Occupied:</t>
  </si>
  <si>
    <t xml:space="preserve">Per Available Apartment </t>
  </si>
  <si>
    <t>Please complete the following information for your organization.</t>
  </si>
  <si>
    <t>Nursing Homes/Assisted Living/Board and Care/Other Elderly Care/Coop/ and Other Revenues</t>
  </si>
  <si>
    <t>Nursing Homes/Assisted Living/Board and Care/Other Elderly Care Expenses</t>
  </si>
  <si>
    <t>Office FTEs related to the above salaries (defined as total compensated hours divided by 2,080 hours)</t>
  </si>
  <si>
    <t>Manager or Superintendent FTEs related to the above salaries (defined as total compensated hours divided by 2,080 hours)</t>
  </si>
  <si>
    <t>Operating and Maintenance FTEs related to the above payroll (defined as total compensated hours divided by 2,080 hours)</t>
  </si>
  <si>
    <t>Officer's FTEs related to the above payroll (defined as total compensated hours divided by 2,080 hours)</t>
  </si>
  <si>
    <t>Cash - Operations</t>
  </si>
  <si>
    <t>Tenant/Patient Deposits Held in Trust</t>
  </si>
  <si>
    <t>Escrow Deposits</t>
  </si>
  <si>
    <t>Replacement Reserve</t>
  </si>
  <si>
    <t>Other Reserves</t>
  </si>
  <si>
    <t>Residual Receipts Reserve</t>
  </si>
  <si>
    <t>Accumulated Depreciation</t>
  </si>
  <si>
    <t>1400N</t>
  </si>
  <si>
    <t>Net Fixed Assets</t>
  </si>
  <si>
    <t>Other Loans and Notes Payable - Surplus Cash</t>
  </si>
  <si>
    <t>S1200-350</t>
  </si>
  <si>
    <t>Net Purchases of Fixed Assets</t>
  </si>
  <si>
    <t>Total Net Assets</t>
  </si>
  <si>
    <t>Please provide us with employee turnover for Administrative Office (not including  Manager or Superintendent)</t>
  </si>
  <si>
    <t>Please provide us with employee turnover for Administrative Manager or Superintendent</t>
  </si>
  <si>
    <t>Please provide us with employee turnover for Operating and Maintenance</t>
  </si>
  <si>
    <t>Security FTEs related to the above payroll (defined as total compensated hours divided by 2,080 hours)</t>
  </si>
  <si>
    <t>Please provide us with employee turnover for Security</t>
  </si>
  <si>
    <t>In this section we are requesting that you provide various revenue and expense data based on the HUD account numbers in the left-most column.</t>
  </si>
  <si>
    <t>Calculated as values input allow</t>
  </si>
  <si>
    <t>Mortgage (or Bonds) Payable - First Mortgage (or Bonds)</t>
  </si>
  <si>
    <t>Other Mortgages Payable (Short Term)</t>
  </si>
  <si>
    <t>Other Loans and Notes (Short Term)</t>
  </si>
  <si>
    <t>Notes Payable (Long-Term)</t>
  </si>
  <si>
    <t>Other Loans and Notes Payable - Surplus Cash (Short Term)</t>
  </si>
  <si>
    <t>Other Loans and Notes Payable</t>
  </si>
  <si>
    <r>
      <rPr>
        <sz val="10"/>
        <color indexed="8"/>
        <rFont val="Arial"/>
        <family val="2"/>
      </rPr>
      <t xml:space="preserve">S1200-360 </t>
    </r>
    <r>
      <rPr>
        <sz val="10"/>
        <rFont val="Arial"/>
        <family val="2"/>
      </rPr>
      <t xml:space="preserve"> </t>
    </r>
  </si>
  <si>
    <r>
      <rPr>
        <sz val="10"/>
        <color indexed="8"/>
        <rFont val="Arial"/>
        <family val="2"/>
      </rPr>
      <t xml:space="preserve">S1200-361 </t>
    </r>
    <r>
      <rPr>
        <sz val="10"/>
        <rFont val="Arial"/>
        <family val="2"/>
      </rPr>
      <t xml:space="preserve"> </t>
    </r>
  </si>
  <si>
    <r>
      <rPr>
        <sz val="10"/>
        <color indexed="8"/>
        <rFont val="Arial"/>
        <family val="2"/>
      </rPr>
      <t xml:space="preserve">S1200-362 </t>
    </r>
    <r>
      <rPr>
        <sz val="10"/>
        <rFont val="Arial"/>
        <family val="2"/>
      </rPr>
      <t xml:space="preserve"> </t>
    </r>
  </si>
  <si>
    <r>
      <rPr>
        <sz val="10"/>
        <color indexed="8"/>
        <rFont val="Arial"/>
        <family val="2"/>
      </rPr>
      <t xml:space="preserve">S1200-370 </t>
    </r>
    <r>
      <rPr>
        <sz val="10"/>
        <rFont val="Arial"/>
        <family val="2"/>
      </rPr>
      <t xml:space="preserve"> </t>
    </r>
  </si>
  <si>
    <r>
      <rPr>
        <sz val="10"/>
        <color indexed="8"/>
        <rFont val="Arial"/>
        <family val="2"/>
      </rPr>
      <t xml:space="preserve">S1200-390 </t>
    </r>
    <r>
      <rPr>
        <sz val="10"/>
        <rFont val="Arial"/>
        <family val="2"/>
      </rPr>
      <t xml:space="preserve"> </t>
    </r>
  </si>
  <si>
    <r>
      <rPr>
        <sz val="10"/>
        <color indexed="8"/>
        <rFont val="Arial"/>
        <family val="2"/>
      </rPr>
      <t xml:space="preserve">S1200-400 </t>
    </r>
    <r>
      <rPr>
        <sz val="10"/>
        <rFont val="Arial"/>
        <family val="2"/>
      </rPr>
      <t xml:space="preserve"> </t>
    </r>
  </si>
  <si>
    <r>
      <rPr>
        <sz val="10"/>
        <color indexed="8"/>
        <rFont val="Arial"/>
        <family val="2"/>
      </rPr>
      <t xml:space="preserve">S1200-410 </t>
    </r>
    <r>
      <rPr>
        <sz val="10"/>
        <rFont val="Arial"/>
        <family val="2"/>
      </rPr>
      <t xml:space="preserve"> </t>
    </r>
  </si>
  <si>
    <r>
      <rPr>
        <sz val="10"/>
        <color indexed="8"/>
        <rFont val="Arial"/>
        <family val="2"/>
      </rPr>
      <t xml:space="preserve">S1200-417 </t>
    </r>
    <r>
      <rPr>
        <sz val="10"/>
        <rFont val="Arial"/>
        <family val="2"/>
      </rPr>
      <t xml:space="preserve"> </t>
    </r>
  </si>
  <si>
    <r>
      <rPr>
        <sz val="10"/>
        <color indexed="8"/>
        <rFont val="Arial"/>
        <family val="2"/>
      </rPr>
      <t xml:space="preserve">Principal payments on Operating Loss Loan Payable </t>
    </r>
    <r>
      <rPr>
        <sz val="10"/>
        <rFont val="Arial"/>
        <family val="2"/>
      </rPr>
      <t xml:space="preserve"> </t>
    </r>
  </si>
  <si>
    <r>
      <rPr>
        <sz val="10"/>
        <color indexed="8"/>
        <rFont val="Arial"/>
        <family val="2"/>
      </rPr>
      <t xml:space="preserve">Principal Payments on Capital Recovery Payment </t>
    </r>
    <r>
      <rPr>
        <sz val="10"/>
        <rFont val="Arial"/>
        <family val="2"/>
      </rPr>
      <t xml:space="preserve"> </t>
    </r>
  </si>
  <si>
    <r>
      <rPr>
        <sz val="10"/>
        <color indexed="8"/>
        <rFont val="Arial"/>
        <family val="2"/>
      </rPr>
      <t xml:space="preserve">Principal Payments – First Mortgage (or Bonds) </t>
    </r>
    <r>
      <rPr>
        <sz val="10"/>
        <rFont val="Arial"/>
        <family val="2"/>
      </rPr>
      <t xml:space="preserve"> </t>
    </r>
  </si>
  <si>
    <r>
      <rPr>
        <sz val="10"/>
        <color indexed="8"/>
        <rFont val="Arial"/>
        <family val="2"/>
      </rPr>
      <t xml:space="preserve">Principal Payments - Second Mortgage </t>
    </r>
    <r>
      <rPr>
        <sz val="10"/>
        <rFont val="Arial"/>
        <family val="2"/>
      </rPr>
      <t xml:space="preserve"> </t>
    </r>
  </si>
  <si>
    <r>
      <rPr>
        <sz val="10"/>
        <color indexed="8"/>
        <rFont val="Arial"/>
        <family val="2"/>
      </rPr>
      <t xml:space="preserve">Principal Payments - Third Mortgage </t>
    </r>
    <r>
      <rPr>
        <sz val="10"/>
        <rFont val="Arial"/>
        <family val="2"/>
      </rPr>
      <t xml:space="preserve"> </t>
    </r>
  </si>
  <si>
    <r>
      <rPr>
        <sz val="10"/>
        <color indexed="8"/>
        <rFont val="Arial"/>
        <family val="2"/>
      </rPr>
      <t xml:space="preserve">Principal Payments on Loans or Notes Payable </t>
    </r>
    <r>
      <rPr>
        <sz val="10"/>
        <rFont val="Arial"/>
        <family val="2"/>
      </rPr>
      <t xml:space="preserve"> </t>
    </r>
  </si>
  <si>
    <r>
      <rPr>
        <sz val="10"/>
        <color indexed="8"/>
        <rFont val="Arial"/>
        <family val="2"/>
      </rPr>
      <t xml:space="preserve">Flexible Subsidy Loan principal payments </t>
    </r>
    <r>
      <rPr>
        <sz val="10"/>
        <rFont val="Arial"/>
        <family val="2"/>
      </rPr>
      <t xml:space="preserve"> </t>
    </r>
  </si>
  <si>
    <t xml:space="preserve">Principal payments on Capital Improvement Loan Payable  </t>
  </si>
  <si>
    <t>2310</t>
  </si>
  <si>
    <t>2311</t>
  </si>
  <si>
    <t>Notes Payable - Surplus Cash</t>
  </si>
  <si>
    <t>2320</t>
  </si>
  <si>
    <t>2322</t>
  </si>
  <si>
    <t>Other Mortgages Payable (Long Term)</t>
  </si>
  <si>
    <t>2323</t>
  </si>
  <si>
    <t>2324</t>
  </si>
  <si>
    <t>2325</t>
  </si>
  <si>
    <t>Flexible Subsidy Loan Payable</t>
  </si>
  <si>
    <t>2326</t>
  </si>
  <si>
    <t>Capital Improvement Loan Payable</t>
  </si>
  <si>
    <t>2327</t>
  </si>
  <si>
    <t>Operating Loss Loan Payable</t>
  </si>
  <si>
    <t>2329</t>
  </si>
  <si>
    <t>Capital Recovery Payment Payable</t>
  </si>
  <si>
    <t>2160</t>
  </si>
  <si>
    <t>Notes Payable (Short-term)</t>
  </si>
  <si>
    <t>2170</t>
  </si>
  <si>
    <t>Mortgage (or Bonds) Payable - First Mortgage (Bonds) (Short Term)</t>
  </si>
  <si>
    <t>2172</t>
  </si>
  <si>
    <t>2173</t>
  </si>
  <si>
    <t>2174</t>
  </si>
  <si>
    <t>2175</t>
  </si>
  <si>
    <t>Flexible Subsidy Loan Payable (Short Term)</t>
  </si>
  <si>
    <t>2176</t>
  </si>
  <si>
    <t>Capital Improvement Loan Payable (Short Term)</t>
  </si>
  <si>
    <t>2177</t>
  </si>
  <si>
    <t>Operating Loss Loan Payable (Short Term)</t>
  </si>
  <si>
    <t>2179</t>
  </si>
  <si>
    <t>Capital Recovery Payment Payable (Short Term)</t>
  </si>
  <si>
    <t>As Applicable, Principal Payments:</t>
  </si>
  <si>
    <t>As Applicable, Long-term Debt:</t>
  </si>
  <si>
    <t>As Applicable, Short-term Debt:</t>
  </si>
  <si>
    <t>SECTION A - ORGANIZATION BACKGROUND AND STATISTICS</t>
  </si>
  <si>
    <t>A1</t>
  </si>
  <si>
    <t>A2</t>
  </si>
  <si>
    <t>A3</t>
  </si>
  <si>
    <t>A5</t>
  </si>
  <si>
    <t>A6</t>
  </si>
  <si>
    <t>A9</t>
  </si>
  <si>
    <t>A10</t>
  </si>
  <si>
    <t>A11</t>
  </si>
  <si>
    <t>A12</t>
  </si>
  <si>
    <t>SECTION B - REVENUE AND EXPENSES</t>
  </si>
  <si>
    <t>SECTION C - OTHER QUESTIONS</t>
  </si>
  <si>
    <t>C1</t>
  </si>
  <si>
    <t>C2</t>
  </si>
  <si>
    <t>C3</t>
  </si>
  <si>
    <t>C4</t>
  </si>
  <si>
    <t>C5</t>
  </si>
  <si>
    <t>C6</t>
  </si>
  <si>
    <t>C7</t>
  </si>
  <si>
    <t>C8</t>
  </si>
  <si>
    <t>C9</t>
  </si>
  <si>
    <t>C10</t>
  </si>
  <si>
    <t>C11</t>
  </si>
  <si>
    <t>C12</t>
  </si>
  <si>
    <t>C13</t>
  </si>
  <si>
    <r>
      <t xml:space="preserve">What is the total number of </t>
    </r>
    <r>
      <rPr>
        <b/>
        <u val="single"/>
        <sz val="10"/>
        <rFont val="Arial"/>
        <family val="2"/>
      </rPr>
      <t>first person</t>
    </r>
    <r>
      <rPr>
        <sz val="10"/>
        <rFont val="Arial"/>
        <family val="2"/>
      </rPr>
      <t xml:space="preserve"> resident days (census) for your last fiscal year?</t>
    </r>
  </si>
  <si>
    <r>
      <t xml:space="preserve">What is the </t>
    </r>
    <r>
      <rPr>
        <b/>
        <sz val="10"/>
        <rFont val="Arial"/>
        <family val="2"/>
      </rPr>
      <t>monthly</t>
    </r>
    <r>
      <rPr>
        <sz val="10"/>
        <rFont val="Arial"/>
        <family val="2"/>
      </rPr>
      <t xml:space="preserve"> medical insurance cost per covered employee?</t>
    </r>
  </si>
  <si>
    <t>SECTION B - REVENUE AND EXPENSES (CONTINUED)</t>
  </si>
  <si>
    <t>As applicable for the fiscal year selected, please input balances for the below balance sheet and cash flow items based on the HUD account numbers in the left-most column.</t>
  </si>
  <si>
    <t>What is the square footage of each area on the campus?</t>
  </si>
  <si>
    <t>A4</t>
  </si>
  <si>
    <t>C14</t>
  </si>
  <si>
    <t>Rental Space</t>
  </si>
  <si>
    <t>Does the campus have rental space for therapies?</t>
  </si>
  <si>
    <t>Does the campus have rental space for other charities?</t>
  </si>
  <si>
    <t>Does the campus have rental space for banks?</t>
  </si>
  <si>
    <t>Does the campus have rental space for hair salons?</t>
  </si>
  <si>
    <t>Does the campus have rental space for anything else?</t>
  </si>
  <si>
    <t>NO</t>
  </si>
  <si>
    <t>Per Resident Day</t>
  </si>
  <si>
    <t>3 - 5%</t>
  </si>
  <si>
    <t>0 - 2%</t>
  </si>
  <si>
    <t>2 - 4%</t>
  </si>
  <si>
    <t xml:space="preserve">4 - 6% </t>
  </si>
  <si>
    <r>
      <t xml:space="preserve">Thank you for participating in the survey.  The following sections will ask a variety of questions regarding your organization.  Please use the latest available information for a </t>
    </r>
    <r>
      <rPr>
        <b/>
        <u val="single"/>
        <sz val="10"/>
        <color indexed="9"/>
        <rFont val="Arial"/>
        <family val="2"/>
      </rPr>
      <t>historical one year period</t>
    </r>
    <r>
      <rPr>
        <b/>
        <sz val="10"/>
        <color indexed="9"/>
        <rFont val="Arial"/>
        <family val="2"/>
      </rPr>
      <t>.  Although it would be preferable that the year in question coincide with your latest audited period, if you believe that the historical audit is stale and have the information readily available to generate more current information for a historical 12 month period, please feel free to do so. This worksheet has been restricted so that only data entry can be made into the required cells.  By using the Tab key, you can jump directly from data entry cell to data entry cell.</t>
    </r>
  </si>
  <si>
    <t>Occupancy Percentages calculated on First Person Days (#A5) and Units In-service (#A12)</t>
  </si>
  <si>
    <r>
      <t xml:space="preserve">Average annual </t>
    </r>
    <r>
      <rPr>
        <u val="single"/>
        <sz val="10"/>
        <rFont val="Arial"/>
        <family val="2"/>
      </rPr>
      <t>percentage</t>
    </r>
    <r>
      <rPr>
        <sz val="10"/>
        <rFont val="Arial"/>
        <family val="2"/>
      </rPr>
      <t xml:space="preserve"> increase in monthly fees for the past 5 years?</t>
    </r>
  </si>
  <si>
    <r>
      <t xml:space="preserve">Most recent annual </t>
    </r>
    <r>
      <rPr>
        <u val="single"/>
        <sz val="10"/>
        <rFont val="Arial"/>
        <family val="2"/>
      </rPr>
      <t>percentage</t>
    </r>
    <r>
      <rPr>
        <sz val="10"/>
        <rFont val="Arial"/>
        <family val="2"/>
      </rPr>
      <t xml:space="preserve"> increase in monthly fees?</t>
    </r>
  </si>
  <si>
    <r>
      <t xml:space="preserve">Most recent annual </t>
    </r>
    <r>
      <rPr>
        <u val="single"/>
        <sz val="10"/>
        <rFont val="Arial"/>
        <family val="2"/>
      </rPr>
      <t>percentage</t>
    </r>
    <r>
      <rPr>
        <sz val="10"/>
        <rFont val="Arial"/>
        <family val="2"/>
      </rPr>
      <t xml:space="preserve"> increase in entrance fees?</t>
    </r>
  </si>
  <si>
    <r>
      <t xml:space="preserve">Average annual </t>
    </r>
    <r>
      <rPr>
        <u val="single"/>
        <sz val="10"/>
        <rFont val="Arial"/>
        <family val="2"/>
      </rPr>
      <t>percentage</t>
    </r>
    <r>
      <rPr>
        <sz val="10"/>
        <rFont val="Arial"/>
        <family val="2"/>
      </rPr>
      <t xml:space="preserve"> increase in entrance fees for the past 5 years?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</si>
</sst>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_(&quot;$&quot;* #,##0_);_(&quot;$&quot;* \(#,##0\);_(&quot;$&quot;* &quot;-&quot;??_);_(@_)"/>
    <numFmt numFmtId="169" formatCode="m/d/yyyy;@"/>
    <numFmt numFmtId="170" formatCode="_(* #,##0.0_);_(* \(#,##0.0\);_(* &quot;-&quot;?_);_(@_)"/>
  </numFmts>
  <fonts count="58">
    <font>
      <sz val="10"/>
      <name val="Arial"/>
      <family val="0"/>
    </font>
    <font>
      <sz val="10"/>
      <color indexed="8"/>
      <name val="Arial"/>
      <family val="2"/>
    </font>
    <font>
      <sz val="8"/>
      <name val="Arial"/>
      <family val="2"/>
    </font>
    <font>
      <b/>
      <sz val="10"/>
      <name val="Arial"/>
      <family val="2"/>
    </font>
    <font>
      <b/>
      <sz val="10"/>
      <color indexed="9"/>
      <name val="Arial"/>
      <family val="2"/>
    </font>
    <font>
      <b/>
      <sz val="12"/>
      <name val="Arial"/>
      <family val="2"/>
    </font>
    <font>
      <b/>
      <u val="single"/>
      <sz val="10"/>
      <name val="Arial"/>
      <family val="2"/>
    </font>
    <font>
      <b/>
      <sz val="8"/>
      <color indexed="10"/>
      <name val="Arial"/>
      <family val="2"/>
    </font>
    <font>
      <sz val="10"/>
      <name val="Geneva"/>
      <family val="0"/>
    </font>
    <font>
      <b/>
      <u val="single"/>
      <sz val="10"/>
      <color indexed="9"/>
      <name val="Arial"/>
      <family val="2"/>
    </font>
    <font>
      <sz val="10"/>
      <color indexed="10"/>
      <name val="Arial"/>
      <family val="2"/>
    </font>
    <font>
      <sz val="10"/>
      <color indexed="23"/>
      <name val="Arial"/>
      <family val="2"/>
    </font>
    <font>
      <b/>
      <sz val="10"/>
      <color indexed="10"/>
      <name val="Arial"/>
      <family val="2"/>
    </font>
    <font>
      <sz val="10"/>
      <color indexed="9"/>
      <name val="Arial"/>
      <family val="2"/>
    </font>
    <font>
      <i/>
      <sz val="10"/>
      <color indexed="9"/>
      <name val="Arial"/>
      <family val="2"/>
    </font>
    <font>
      <i/>
      <sz val="10"/>
      <name val="Arial"/>
      <family val="2"/>
    </font>
    <font>
      <i/>
      <sz val="8"/>
      <name val="Arial"/>
      <family val="2"/>
    </font>
    <font>
      <sz val="11"/>
      <name val="Arial"/>
      <family val="2"/>
    </font>
    <font>
      <sz val="9"/>
      <name val="Arial"/>
      <family val="2"/>
    </font>
    <font>
      <u val="single"/>
      <sz val="10"/>
      <color indexed="12"/>
      <name val="Arial"/>
      <family val="2"/>
    </font>
    <font>
      <u val="single"/>
      <sz val="10"/>
      <name val="Arial"/>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b/>
      <sz val="10"/>
      <color indexed="8"/>
      <name val="Arial"/>
      <family val="2"/>
    </font>
    <font>
      <sz val="9"/>
      <color indexed="8"/>
      <name val="Arial Narrow"/>
      <family val="0"/>
    </font>
    <font>
      <sz val="11"/>
      <color indexed="8"/>
      <name val="Times New Roman"/>
      <family val="0"/>
    </font>
    <font>
      <b/>
      <sz val="20"/>
      <color indexed="56"/>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4999699890613556"/>
      <name val="Arial"/>
      <family val="2"/>
    </font>
    <font>
      <i/>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4999699890613556"/>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medium"/>
      <bottom style="medium"/>
    </border>
    <border>
      <left style="thin"/>
      <right style="thin"/>
      <top style="thin"/>
      <bottom/>
    </border>
    <border>
      <left style="thin"/>
      <right style="thin"/>
      <top/>
      <bottom/>
    </border>
    <border>
      <left style="thin"/>
      <right style="thin"/>
      <top/>
      <bottom style="thin"/>
    </border>
    <border>
      <left/>
      <right style="thin"/>
      <top/>
      <bottom/>
    </border>
    <border>
      <left style="medium"/>
      <right/>
      <top style="medium"/>
      <bottom style="medium"/>
    </border>
    <border>
      <left/>
      <right/>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style="double"/>
    </border>
    <border>
      <left/>
      <right/>
      <top style="thin"/>
      <bottom style="double"/>
    </border>
    <border>
      <left style="medium"/>
      <right style="medium"/>
      <top style="medium"/>
      <bottom style="medium"/>
    </border>
    <border>
      <left/>
      <right/>
      <top style="medium"/>
      <bottom/>
    </border>
    <border>
      <left/>
      <right/>
      <top style="thin"/>
      <bottom style="thin"/>
    </border>
    <border>
      <left/>
      <right/>
      <top/>
      <bottom style="mediu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3">
    <xf numFmtId="0" fontId="0" fillId="0" borderId="0" xfId="0" applyAlignment="1">
      <alignment/>
    </xf>
    <xf numFmtId="0" fontId="4" fillId="33"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 fillId="33" borderId="0"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4" fillId="33" borderId="0" xfId="0" applyFont="1" applyFill="1" applyBorder="1" applyAlignment="1">
      <alignment vertical="center" wrapText="1"/>
    </xf>
    <xf numFmtId="0" fontId="5" fillId="34" borderId="12" xfId="0" applyFont="1" applyFill="1" applyBorder="1" applyAlignment="1">
      <alignment horizontal="centerContinuous" vertical="center"/>
    </xf>
    <xf numFmtId="0" fontId="3" fillId="34" borderId="12" xfId="0" applyFont="1" applyFill="1" applyBorder="1" applyAlignment="1">
      <alignment horizontal="centerContinuous"/>
    </xf>
    <xf numFmtId="0" fontId="3" fillId="0" borderId="0" xfId="0" applyFont="1" applyAlignment="1">
      <alignment/>
    </xf>
    <xf numFmtId="0" fontId="3"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0" fillId="0" borderId="0" xfId="0" applyFont="1" applyFill="1" applyBorder="1" applyAlignment="1">
      <alignment/>
    </xf>
    <xf numFmtId="0" fontId="3" fillId="35" borderId="11" xfId="0" applyFont="1" applyFill="1" applyBorder="1" applyAlignment="1" applyProtection="1">
      <alignment/>
      <protection locked="0"/>
    </xf>
    <xf numFmtId="3" fontId="0" fillId="35" borderId="11" xfId="0" applyNumberFormat="1" applyFont="1" applyFill="1" applyBorder="1" applyAlignment="1" applyProtection="1">
      <alignment/>
      <protection locked="0"/>
    </xf>
    <xf numFmtId="0" fontId="11" fillId="33" borderId="0" xfId="0" applyFont="1" applyFill="1" applyAlignment="1">
      <alignment/>
    </xf>
    <xf numFmtId="0" fontId="2" fillId="33" borderId="0" xfId="0" applyFont="1" applyFill="1" applyAlignment="1">
      <alignment horizontal="center"/>
    </xf>
    <xf numFmtId="0" fontId="4" fillId="33" borderId="0" xfId="0" applyFont="1" applyFill="1" applyBorder="1" applyAlignment="1">
      <alignment wrapText="1"/>
    </xf>
    <xf numFmtId="0" fontId="4" fillId="33" borderId="0" xfId="0" applyFont="1" applyFill="1" applyAlignment="1">
      <alignment/>
    </xf>
    <xf numFmtId="2" fontId="4" fillId="33" borderId="0" xfId="0" applyNumberFormat="1" applyFont="1" applyFill="1" applyAlignment="1">
      <alignment/>
    </xf>
    <xf numFmtId="0" fontId="4" fillId="33" borderId="0" xfId="0" applyFont="1" applyFill="1" applyBorder="1" applyAlignment="1">
      <alignment/>
    </xf>
    <xf numFmtId="166" fontId="4" fillId="33" borderId="0" xfId="60" applyNumberFormat="1" applyFont="1" applyFill="1" applyAlignment="1">
      <alignment/>
    </xf>
    <xf numFmtId="0" fontId="3" fillId="34" borderId="11" xfId="0" applyFont="1" applyFill="1" applyBorder="1" applyAlignment="1">
      <alignment horizontal="center"/>
    </xf>
    <xf numFmtId="0" fontId="10" fillId="0" borderId="0" xfId="0" applyFont="1" applyFill="1" applyAlignment="1">
      <alignment/>
    </xf>
    <xf numFmtId="0" fontId="10" fillId="33" borderId="0" xfId="0" applyFont="1" applyFill="1" applyAlignment="1">
      <alignment horizontal="center"/>
    </xf>
    <xf numFmtId="0" fontId="12" fillId="0" borderId="0" xfId="0" applyFont="1" applyAlignment="1">
      <alignment horizontal="center" vertical="center"/>
    </xf>
    <xf numFmtId="0" fontId="3" fillId="0" borderId="16" xfId="0" applyFont="1" applyFill="1" applyBorder="1" applyAlignment="1">
      <alignment horizontal="center" vertical="center" wrapText="1"/>
    </xf>
    <xf numFmtId="0" fontId="39" fillId="33" borderId="11" xfId="0" applyFont="1" applyFill="1" applyBorder="1" applyAlignment="1">
      <alignment horizontal="center" wrapText="1"/>
    </xf>
    <xf numFmtId="166" fontId="39" fillId="33" borderId="11" xfId="60" applyNumberFormat="1" applyFont="1" applyFill="1" applyBorder="1" applyAlignment="1">
      <alignment horizontal="right"/>
    </xf>
    <xf numFmtId="0" fontId="3" fillId="33" borderId="0" xfId="0" applyFont="1" applyFill="1" applyAlignment="1">
      <alignment horizontal="center" vertical="center" textRotation="255"/>
    </xf>
    <xf numFmtId="0" fontId="4" fillId="33" borderId="0" xfId="0" applyFont="1" applyFill="1" applyBorder="1" applyAlignment="1">
      <alignment horizontal="left" wrapText="1"/>
    </xf>
    <xf numFmtId="0" fontId="4" fillId="33" borderId="0" xfId="0" applyFont="1" applyFill="1" applyBorder="1" applyAlignment="1">
      <alignment horizontal="left" vertical="center" wrapText="1"/>
    </xf>
    <xf numFmtId="0" fontId="3" fillId="33" borderId="0" xfId="0" applyFont="1" applyFill="1" applyAlignment="1">
      <alignment vertical="center" textRotation="255"/>
    </xf>
    <xf numFmtId="3" fontId="7" fillId="34" borderId="17" xfId="0" applyNumberFormat="1" applyFont="1" applyFill="1" applyBorder="1" applyAlignment="1" applyProtection="1">
      <alignment vertical="center"/>
      <protection/>
    </xf>
    <xf numFmtId="0" fontId="56" fillId="33" borderId="0" xfId="0" applyFont="1" applyFill="1" applyAlignment="1">
      <alignment/>
    </xf>
    <xf numFmtId="0" fontId="39" fillId="33" borderId="0" xfId="0" applyFont="1" applyFill="1" applyAlignment="1">
      <alignment/>
    </xf>
    <xf numFmtId="0" fontId="4" fillId="33" borderId="0" xfId="0" applyFont="1" applyFill="1" applyBorder="1" applyAlignment="1">
      <alignment vertical="center"/>
    </xf>
    <xf numFmtId="0" fontId="13" fillId="33" borderId="0" xfId="0" applyFont="1" applyFill="1" applyBorder="1" applyAlignment="1">
      <alignment horizontal="right" vertical="center"/>
    </xf>
    <xf numFmtId="170" fontId="13" fillId="33" borderId="0" xfId="0" applyNumberFormat="1" applyFont="1" applyFill="1" applyBorder="1" applyAlignment="1">
      <alignment horizontal="right" vertical="center"/>
    </xf>
    <xf numFmtId="0" fontId="10" fillId="0" borderId="0" xfId="0"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wrapText="1"/>
    </xf>
    <xf numFmtId="0" fontId="39" fillId="0" borderId="0" xfId="0" applyFont="1" applyFill="1" applyBorder="1" applyAlignment="1">
      <alignment horizontal="centerContinuous"/>
    </xf>
    <xf numFmtId="0" fontId="3" fillId="0" borderId="0" xfId="0" applyFont="1" applyFill="1" applyBorder="1" applyAlignment="1">
      <alignment wrapText="1"/>
    </xf>
    <xf numFmtId="9" fontId="10" fillId="0" borderId="0" xfId="60" applyFont="1" applyFill="1" applyBorder="1" applyAlignment="1">
      <alignment horizontal="center" wrapText="1"/>
    </xf>
    <xf numFmtId="168" fontId="0" fillId="0" borderId="0" xfId="44" applyNumberFormat="1" applyFont="1" applyFill="1" applyBorder="1" applyAlignment="1">
      <alignment horizontal="center" vertical="center" wrapText="1"/>
    </xf>
    <xf numFmtId="0" fontId="0" fillId="0" borderId="0" xfId="0" applyFont="1" applyFill="1" applyBorder="1" applyAlignment="1">
      <alignment wrapText="1"/>
    </xf>
    <xf numFmtId="0" fontId="3" fillId="0" borderId="0" xfId="0" applyFont="1" applyFill="1" applyBorder="1" applyAlignment="1">
      <alignment/>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7" fillId="0" borderId="0" xfId="0" applyNumberFormat="1" applyFont="1" applyFill="1" applyBorder="1" applyAlignment="1">
      <alignment/>
    </xf>
    <xf numFmtId="0" fontId="0" fillId="33" borderId="0" xfId="0" applyFont="1" applyFill="1" applyAlignment="1">
      <alignment/>
    </xf>
    <xf numFmtId="166" fontId="15" fillId="36" borderId="0" xfId="60" applyNumberFormat="1" applyFont="1" applyFill="1" applyAlignment="1">
      <alignment horizontal="right"/>
    </xf>
    <xf numFmtId="43" fontId="0" fillId="36" borderId="0" xfId="0" applyNumberFormat="1" applyFont="1" applyFill="1" applyAlignment="1">
      <alignment horizontal="centerContinuous"/>
    </xf>
    <xf numFmtId="166" fontId="15" fillId="33" borderId="0" xfId="60" applyNumberFormat="1" applyFont="1" applyFill="1" applyAlignment="1">
      <alignment horizontal="right"/>
    </xf>
    <xf numFmtId="0" fontId="0" fillId="33" borderId="0" xfId="0" applyFont="1" applyFill="1" applyAlignment="1">
      <alignment horizontal="centerContinuous"/>
    </xf>
    <xf numFmtId="0" fontId="3" fillId="33" borderId="0" xfId="0" applyFont="1" applyFill="1" applyBorder="1" applyAlignment="1">
      <alignment horizontal="left" wrapText="1"/>
    </xf>
    <xf numFmtId="0" fontId="0" fillId="33" borderId="0" xfId="0" applyFont="1" applyFill="1" applyBorder="1" applyAlignment="1">
      <alignment/>
    </xf>
    <xf numFmtId="0" fontId="4" fillId="33" borderId="0" xfId="0" applyFont="1" applyFill="1" applyBorder="1" applyAlignment="1" applyProtection="1">
      <alignment horizontal="left" vertical="top" wrapText="1"/>
      <protection/>
    </xf>
    <xf numFmtId="0" fontId="0" fillId="0" borderId="18" xfId="0" applyFont="1" applyFill="1" applyBorder="1" applyAlignment="1">
      <alignment horizontal="left" vertical="top" wrapText="1"/>
    </xf>
    <xf numFmtId="0" fontId="3" fillId="0" borderId="13" xfId="0" applyFont="1" applyBorder="1" applyAlignment="1" applyProtection="1">
      <alignment horizontal="left" vertical="top"/>
      <protection/>
    </xf>
    <xf numFmtId="42" fontId="39" fillId="33" borderId="0" xfId="0" applyNumberFormat="1" applyFont="1" applyFill="1" applyAlignment="1">
      <alignment/>
    </xf>
    <xf numFmtId="0" fontId="16" fillId="0" borderId="11" xfId="0" applyFont="1" applyBorder="1" applyAlignment="1">
      <alignment horizontal="left" vertical="top" wrapText="1" inden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15" fillId="36" borderId="10" xfId="0" applyFont="1" applyFill="1" applyBorder="1" applyAlignment="1">
      <alignment horizontal="center" wrapText="1"/>
    </xf>
    <xf numFmtId="0" fontId="15" fillId="36" borderId="0" xfId="0" applyFont="1" applyFill="1" applyBorder="1" applyAlignment="1">
      <alignment horizontal="centerContinuous"/>
    </xf>
    <xf numFmtId="0" fontId="0" fillId="34" borderId="11" xfId="0" applyFont="1" applyFill="1" applyBorder="1" applyAlignment="1">
      <alignment horizontal="left" vertical="top"/>
    </xf>
    <xf numFmtId="0" fontId="0" fillId="0" borderId="11" xfId="0" applyFont="1" applyBorder="1" applyAlignment="1">
      <alignment horizontal="left" vertical="top" wrapText="1"/>
    </xf>
    <xf numFmtId="0" fontId="1" fillId="0" borderId="11" xfId="0" applyFont="1" applyBorder="1" applyAlignment="1">
      <alignment horizontal="left" vertical="top" wrapText="1"/>
    </xf>
    <xf numFmtId="0" fontId="14" fillId="33" borderId="0" xfId="0" applyFont="1" applyFill="1" applyBorder="1" applyAlignment="1">
      <alignment wrapText="1"/>
    </xf>
    <xf numFmtId="0" fontId="14" fillId="33" borderId="0" xfId="0" applyFont="1" applyFill="1" applyBorder="1" applyAlignment="1">
      <alignment/>
    </xf>
    <xf numFmtId="0" fontId="0" fillId="0" borderId="0" xfId="0" applyFont="1" applyFill="1" applyAlignment="1">
      <alignment/>
    </xf>
    <xf numFmtId="0" fontId="17" fillId="0" borderId="0" xfId="0" applyFont="1" applyAlignment="1">
      <alignment horizontal="left" indent="1"/>
    </xf>
    <xf numFmtId="0" fontId="0" fillId="0" borderId="21" xfId="0" applyFont="1" applyBorder="1" applyAlignment="1">
      <alignment horizontal="left" vertical="top"/>
    </xf>
    <xf numFmtId="0" fontId="0" fillId="0" borderId="18" xfId="0" applyFont="1" applyBorder="1" applyAlignment="1">
      <alignment horizontal="left" vertical="top" wrapText="1"/>
    </xf>
    <xf numFmtId="0" fontId="0" fillId="33" borderId="0" xfId="0" applyFont="1" applyFill="1" applyAlignment="1" applyProtection="1">
      <alignment/>
      <protection hidden="1"/>
    </xf>
    <xf numFmtId="0" fontId="0" fillId="0" borderId="0" xfId="0" applyFont="1" applyAlignment="1" applyProtection="1">
      <alignment/>
      <protection locked="0"/>
    </xf>
    <xf numFmtId="0" fontId="0" fillId="0" borderId="11" xfId="0" applyFont="1" applyFill="1" applyBorder="1" applyAlignment="1">
      <alignment horizontal="left" vertical="top" wrapText="1"/>
    </xf>
    <xf numFmtId="0" fontId="0" fillId="37" borderId="11" xfId="0" applyFont="1" applyFill="1" applyBorder="1" applyAlignment="1" applyProtection="1">
      <alignment/>
      <protection locked="0"/>
    </xf>
    <xf numFmtId="0" fontId="0" fillId="33" borderId="0" xfId="0" applyFont="1" applyFill="1" applyAlignment="1" applyProtection="1">
      <alignment horizontal="left" vertical="top"/>
      <protection hidden="1"/>
    </xf>
    <xf numFmtId="0" fontId="0" fillId="0" borderId="21" xfId="0" applyFont="1" applyBorder="1" applyAlignment="1">
      <alignment horizontal="left" vertical="top" wrapText="1"/>
    </xf>
    <xf numFmtId="0" fontId="0" fillId="0" borderId="22" xfId="0" applyFont="1" applyFill="1" applyBorder="1" applyAlignment="1">
      <alignment horizontal="left" vertical="top" wrapText="1"/>
    </xf>
    <xf numFmtId="3" fontId="0" fillId="37" borderId="11"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xf>
    <xf numFmtId="164" fontId="0" fillId="35" borderId="11" xfId="0" applyNumberFormat="1" applyFont="1" applyFill="1" applyBorder="1" applyAlignment="1" applyProtection="1">
      <alignment/>
      <protection locked="0"/>
    </xf>
    <xf numFmtId="0" fontId="0" fillId="33" borderId="0" xfId="0" applyFont="1" applyFill="1" applyAlignment="1">
      <alignment horizontal="center"/>
    </xf>
    <xf numFmtId="0" fontId="0" fillId="0" borderId="11" xfId="0" applyFont="1" applyBorder="1" applyAlignment="1">
      <alignment horizontal="left" vertical="top"/>
    </xf>
    <xf numFmtId="0" fontId="0" fillId="33" borderId="0" xfId="0" applyFont="1" applyFill="1" applyAlignment="1">
      <alignment horizontal="left" vertical="top"/>
    </xf>
    <xf numFmtId="0" fontId="0" fillId="34" borderId="13" xfId="0" applyFont="1" applyFill="1" applyBorder="1" applyAlignment="1">
      <alignment horizontal="left" vertical="top"/>
    </xf>
    <xf numFmtId="3" fontId="0" fillId="34" borderId="13" xfId="0" applyNumberFormat="1" applyFont="1" applyFill="1" applyBorder="1" applyAlignment="1" applyProtection="1">
      <alignment/>
      <protection/>
    </xf>
    <xf numFmtId="2" fontId="0" fillId="33" borderId="0" xfId="0" applyNumberFormat="1" applyFont="1" applyFill="1" applyAlignment="1">
      <alignment/>
    </xf>
    <xf numFmtId="0" fontId="0" fillId="34" borderId="11" xfId="0" applyFont="1" applyFill="1" applyBorder="1" applyAlignment="1">
      <alignment vertical="top"/>
    </xf>
    <xf numFmtId="0" fontId="0" fillId="0" borderId="11" xfId="0" applyFont="1" applyBorder="1" applyAlignment="1">
      <alignment vertical="top" wrapText="1"/>
    </xf>
    <xf numFmtId="165" fontId="0" fillId="35" borderId="11" xfId="42" applyNumberFormat="1" applyFont="1" applyFill="1" applyBorder="1" applyAlignment="1" applyProtection="1">
      <alignment/>
      <protection locked="0"/>
    </xf>
    <xf numFmtId="0" fontId="0" fillId="34" borderId="12" xfId="0" applyFont="1" applyFill="1" applyBorder="1" applyAlignment="1">
      <alignment horizontal="centerContinuous"/>
    </xf>
    <xf numFmtId="0" fontId="0" fillId="38" borderId="0" xfId="0" applyFont="1" applyFill="1" applyAlignment="1">
      <alignment/>
    </xf>
    <xf numFmtId="42" fontId="0" fillId="37" borderId="11" xfId="0" applyNumberFormat="1" applyFont="1" applyFill="1" applyBorder="1" applyAlignment="1" applyProtection="1">
      <alignment/>
      <protection locked="0"/>
    </xf>
    <xf numFmtId="42" fontId="0" fillId="0" borderId="11" xfId="0" applyNumberFormat="1" applyFont="1" applyBorder="1" applyAlignment="1">
      <alignment/>
    </xf>
    <xf numFmtId="42" fontId="0" fillId="33" borderId="0" xfId="0" applyNumberFormat="1" applyFont="1" applyFill="1" applyAlignment="1">
      <alignment/>
    </xf>
    <xf numFmtId="42" fontId="0" fillId="0" borderId="23" xfId="0" applyNumberFormat="1" applyFont="1" applyFill="1" applyBorder="1" applyAlignment="1">
      <alignment/>
    </xf>
    <xf numFmtId="165" fontId="0" fillId="0" borderId="0" xfId="42" applyNumberFormat="1" applyFont="1" applyAlignment="1">
      <alignment/>
    </xf>
    <xf numFmtId="43" fontId="0" fillId="37" borderId="11" xfId="0" applyNumberFormat="1" applyFont="1" applyFill="1" applyBorder="1" applyAlignment="1" applyProtection="1">
      <alignment/>
      <protection locked="0"/>
    </xf>
    <xf numFmtId="42" fontId="0" fillId="0" borderId="24" xfId="0" applyNumberFormat="1" applyFont="1" applyBorder="1" applyAlignment="1">
      <alignment/>
    </xf>
    <xf numFmtId="0" fontId="0" fillId="0" borderId="0" xfId="0" applyFont="1" applyFill="1" applyBorder="1" applyAlignment="1">
      <alignment vertical="center"/>
    </xf>
    <xf numFmtId="168" fontId="0" fillId="0" borderId="0" xfId="44" applyNumberFormat="1" applyFont="1" applyFill="1" applyBorder="1" applyAlignment="1" applyProtection="1">
      <alignment/>
      <protection locked="0"/>
    </xf>
    <xf numFmtId="168" fontId="0" fillId="0" borderId="0" xfId="44" applyNumberFormat="1" applyFont="1" applyFill="1" applyBorder="1" applyAlignment="1" applyProtection="1">
      <alignment/>
      <protection/>
    </xf>
    <xf numFmtId="168" fontId="0" fillId="0" borderId="0" xfId="44" applyNumberFormat="1" applyFont="1" applyFill="1" applyBorder="1" applyAlignment="1">
      <alignment/>
    </xf>
    <xf numFmtId="166" fontId="0" fillId="0" borderId="0" xfId="60" applyNumberFormat="1" applyFont="1" applyFill="1" applyBorder="1" applyAlignment="1">
      <alignment/>
    </xf>
    <xf numFmtId="167" fontId="0" fillId="0" borderId="0" xfId="0" applyNumberFormat="1" applyFont="1" applyFill="1" applyBorder="1" applyAlignment="1">
      <alignment vertical="center"/>
    </xf>
    <xf numFmtId="44" fontId="0" fillId="0" borderId="0" xfId="44" applyFont="1" applyFill="1" applyBorder="1" applyAlignment="1">
      <alignment/>
    </xf>
    <xf numFmtId="0" fontId="0" fillId="0" borderId="0" xfId="0" applyFont="1" applyAlignment="1" applyProtection="1">
      <alignment horizontal="right"/>
      <protection hidden="1"/>
    </xf>
    <xf numFmtId="0" fontId="0" fillId="39" borderId="0" xfId="0" applyFont="1" applyFill="1" applyAlignment="1">
      <alignment/>
    </xf>
    <xf numFmtId="9" fontId="0" fillId="0" borderId="0" xfId="0" applyNumberFormat="1" applyFont="1" applyAlignment="1" applyProtection="1">
      <alignment horizontal="right"/>
      <protection hidden="1"/>
    </xf>
    <xf numFmtId="0" fontId="0" fillId="34" borderId="11" xfId="0" applyFont="1" applyFill="1" applyBorder="1" applyAlignment="1">
      <alignment vertical="center"/>
    </xf>
    <xf numFmtId="44" fontId="0" fillId="37" borderId="11" xfId="44" applyFont="1" applyFill="1" applyBorder="1" applyAlignment="1" applyProtection="1">
      <alignment/>
      <protection locked="0"/>
    </xf>
    <xf numFmtId="44" fontId="0" fillId="35" borderId="11" xfId="44" applyFont="1" applyFill="1" applyBorder="1" applyAlignment="1" applyProtection="1">
      <alignment/>
      <protection locked="0"/>
    </xf>
    <xf numFmtId="2" fontId="0" fillId="37" borderId="11" xfId="60" applyNumberFormat="1" applyFont="1" applyFill="1" applyBorder="1" applyAlignment="1" applyProtection="1">
      <alignment/>
      <protection locked="0"/>
    </xf>
    <xf numFmtId="10" fontId="0" fillId="37" borderId="11" xfId="60" applyNumberFormat="1" applyFont="1" applyFill="1" applyBorder="1" applyAlignment="1" applyProtection="1">
      <alignment/>
      <protection locked="0"/>
    </xf>
    <xf numFmtId="0" fontId="3" fillId="0" borderId="0" xfId="57" applyFont="1" applyFill="1" applyBorder="1">
      <alignment/>
      <protection/>
    </xf>
    <xf numFmtId="0" fontId="0" fillId="0" borderId="0" xfId="57" applyFont="1" applyFill="1" applyBorder="1" applyAlignment="1">
      <alignment horizontal="center"/>
      <protection/>
    </xf>
    <xf numFmtId="165" fontId="0" fillId="0" borderId="0" xfId="42" applyNumberFormat="1" applyFont="1" applyFill="1" applyBorder="1" applyAlignment="1">
      <alignment horizontal="center" wrapText="1"/>
    </xf>
    <xf numFmtId="0" fontId="0" fillId="0" borderId="0" xfId="57" applyFont="1" applyFill="1" applyBorder="1">
      <alignment/>
      <protection/>
    </xf>
    <xf numFmtId="43" fontId="0" fillId="0" borderId="0" xfId="42" applyFont="1" applyFill="1" applyBorder="1" applyAlignment="1" applyProtection="1">
      <alignment/>
      <protection locked="0"/>
    </xf>
    <xf numFmtId="165" fontId="0" fillId="0" borderId="0" xfId="42" applyNumberFormat="1" applyFont="1" applyFill="1" applyBorder="1" applyAlignment="1" applyProtection="1">
      <alignment/>
      <protection locked="0"/>
    </xf>
    <xf numFmtId="43" fontId="0" fillId="0" borderId="0" xfId="42" applyFont="1" applyFill="1" applyBorder="1" applyAlignment="1">
      <alignment/>
    </xf>
    <xf numFmtId="165" fontId="0" fillId="0" borderId="0" xfId="42" applyNumberFormat="1" applyFont="1" applyFill="1" applyBorder="1" applyAlignment="1">
      <alignment/>
    </xf>
    <xf numFmtId="0" fontId="18" fillId="0" borderId="0" xfId="57" applyFont="1" applyFill="1" applyBorder="1">
      <alignment/>
      <protection/>
    </xf>
    <xf numFmtId="0" fontId="10" fillId="0" borderId="0" xfId="57" applyFont="1" applyFill="1" applyBorder="1">
      <alignment/>
      <protection/>
    </xf>
    <xf numFmtId="0" fontId="3" fillId="0" borderId="0" xfId="57" applyFont="1" applyFill="1" applyBorder="1" applyAlignment="1">
      <alignment wrapText="1"/>
      <protection/>
    </xf>
    <xf numFmtId="0" fontId="0" fillId="0" borderId="11" xfId="0" applyFont="1" applyBorder="1" applyAlignment="1">
      <alignment wrapText="1"/>
    </xf>
    <xf numFmtId="9" fontId="0" fillId="35" borderId="11" xfId="60" applyFont="1" applyFill="1" applyBorder="1" applyAlignment="1" applyProtection="1">
      <alignment/>
      <protection locked="0"/>
    </xf>
    <xf numFmtId="0" fontId="3" fillId="34" borderId="11" xfId="57" applyFont="1" applyFill="1" applyBorder="1">
      <alignment/>
      <protection/>
    </xf>
    <xf numFmtId="165" fontId="3" fillId="34" borderId="11" xfId="42" applyNumberFormat="1" applyFont="1" applyFill="1" applyBorder="1" applyAlignment="1">
      <alignment horizontal="center" wrapText="1"/>
    </xf>
    <xf numFmtId="0" fontId="0" fillId="0" borderId="11" xfId="57" applyFont="1" applyFill="1" applyBorder="1">
      <alignment/>
      <protection/>
    </xf>
    <xf numFmtId="165" fontId="0" fillId="37" borderId="11" xfId="42" applyNumberFormat="1" applyFont="1" applyFill="1" applyBorder="1" applyAlignment="1" applyProtection="1">
      <alignment/>
      <protection locked="0"/>
    </xf>
    <xf numFmtId="0" fontId="0" fillId="0" borderId="13" xfId="57" applyFont="1" applyFill="1" applyBorder="1">
      <alignment/>
      <protection/>
    </xf>
    <xf numFmtId="0" fontId="3" fillId="0" borderId="25" xfId="57" applyFont="1" applyFill="1" applyBorder="1">
      <alignment/>
      <protection/>
    </xf>
    <xf numFmtId="165" fontId="0" fillId="34" borderId="25" xfId="42" applyNumberFormat="1" applyFont="1" applyFill="1" applyBorder="1" applyAlignment="1">
      <alignment/>
    </xf>
    <xf numFmtId="0" fontId="3" fillId="33" borderId="16" xfId="0" applyFont="1" applyFill="1" applyBorder="1" applyAlignment="1">
      <alignment vertical="center" textRotation="255"/>
    </xf>
    <xf numFmtId="0" fontId="4" fillId="33" borderId="26" xfId="0" applyFont="1" applyFill="1" applyBorder="1" applyAlignment="1">
      <alignment wrapText="1"/>
    </xf>
    <xf numFmtId="169" fontId="0" fillId="40" borderId="11" xfId="0" applyNumberFormat="1" applyFont="1" applyFill="1" applyBorder="1" applyAlignment="1" applyProtection="1">
      <alignment/>
      <protection locked="0"/>
    </xf>
    <xf numFmtId="0" fontId="0" fillId="41" borderId="11" xfId="57" applyFont="1" applyFill="1" applyBorder="1">
      <alignment/>
      <protection/>
    </xf>
    <xf numFmtId="0" fontId="3" fillId="34" borderId="13" xfId="57" applyFont="1" applyFill="1" applyBorder="1">
      <alignment/>
      <protection/>
    </xf>
    <xf numFmtId="0" fontId="0" fillId="41" borderId="22" xfId="0" applyFont="1" applyFill="1" applyBorder="1" applyAlignment="1">
      <alignment/>
    </xf>
    <xf numFmtId="0" fontId="0" fillId="37" borderId="11" xfId="42" applyNumberFormat="1" applyFont="1" applyFill="1" applyBorder="1" applyAlignment="1" applyProtection="1">
      <alignment horizontal="center"/>
      <protection locked="0"/>
    </xf>
    <xf numFmtId="0" fontId="0" fillId="37" borderId="11" xfId="0" applyFont="1" applyFill="1" applyBorder="1" applyAlignment="1" applyProtection="1">
      <alignment horizontal="right"/>
      <protection locked="0"/>
    </xf>
    <xf numFmtId="0" fontId="0" fillId="0" borderId="0" xfId="0" applyFont="1" applyAlignment="1">
      <alignment horizontal="left"/>
    </xf>
    <xf numFmtId="0" fontId="5" fillId="0" borderId="0" xfId="0" applyFont="1" applyFill="1" applyBorder="1" applyAlignment="1">
      <alignment vertical="center"/>
    </xf>
    <xf numFmtId="0" fontId="4" fillId="0" borderId="0" xfId="0" applyFont="1" applyFill="1" applyBorder="1" applyAlignment="1">
      <alignment vertical="center" wrapText="1"/>
    </xf>
    <xf numFmtId="9" fontId="10" fillId="0" borderId="0" xfId="60" applyFont="1" applyFill="1" applyBorder="1" applyAlignment="1">
      <alignment vertical="center" wrapText="1"/>
    </xf>
    <xf numFmtId="0" fontId="5" fillId="34" borderId="0" xfId="0" applyFont="1" applyFill="1" applyBorder="1" applyAlignment="1">
      <alignment vertical="center"/>
    </xf>
    <xf numFmtId="0" fontId="4" fillId="33" borderId="27" xfId="0" applyFont="1" applyFill="1" applyBorder="1" applyAlignment="1">
      <alignment vertical="center" wrapText="1"/>
    </xf>
    <xf numFmtId="0" fontId="0" fillId="0" borderId="21" xfId="0" applyFont="1" applyFill="1" applyBorder="1" applyAlignment="1">
      <alignment wrapText="1"/>
    </xf>
    <xf numFmtId="0" fontId="0" fillId="0" borderId="22" xfId="0" applyFont="1" applyFill="1" applyBorder="1" applyAlignment="1">
      <alignment wrapText="1"/>
    </xf>
    <xf numFmtId="9" fontId="0" fillId="0" borderId="0" xfId="0" applyNumberFormat="1" applyFont="1" applyAlignment="1">
      <alignment/>
    </xf>
    <xf numFmtId="0" fontId="0" fillId="0" borderId="0" xfId="0" applyFont="1" applyAlignment="1">
      <alignment/>
    </xf>
    <xf numFmtId="0" fontId="15" fillId="33" borderId="0" xfId="0" applyFont="1" applyFill="1" applyBorder="1" applyAlignment="1">
      <alignment horizontal="left" vertical="top"/>
    </xf>
    <xf numFmtId="44" fontId="15" fillId="36" borderId="0" xfId="0" applyNumberFormat="1" applyFont="1" applyFill="1" applyBorder="1" applyAlignment="1">
      <alignment horizontal="left" vertical="top" wrapText="1"/>
    </xf>
    <xf numFmtId="43" fontId="16" fillId="36" borderId="0" xfId="0" applyNumberFormat="1" applyFont="1" applyFill="1" applyBorder="1" applyAlignment="1">
      <alignment horizontal="left" vertical="top" wrapText="1"/>
    </xf>
    <xf numFmtId="0" fontId="0" fillId="0" borderId="11" xfId="0" applyFont="1" applyBorder="1" applyAlignment="1">
      <alignment horizontal="left" vertical="top" wrapText="1"/>
    </xf>
    <xf numFmtId="0" fontId="9"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4" fillId="33" borderId="0"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8" xfId="0" applyFont="1" applyFill="1" applyBorder="1" applyAlignment="1">
      <alignment horizontal="left" vertical="center"/>
    </xf>
    <xf numFmtId="0" fontId="4" fillId="33" borderId="28" xfId="0" applyFont="1" applyFill="1" applyBorder="1" applyAlignment="1">
      <alignment horizontal="left" vertical="top" wrapText="1"/>
    </xf>
    <xf numFmtId="0" fontId="4" fillId="33" borderId="0" xfId="0" applyFont="1" applyFill="1" applyBorder="1" applyAlignment="1">
      <alignment horizontal="left" wrapText="1"/>
    </xf>
    <xf numFmtId="0" fontId="13" fillId="33" borderId="29" xfId="0" applyFont="1" applyFill="1" applyBorder="1" applyAlignment="1">
      <alignment horizontal="center" vertical="top" wrapText="1"/>
    </xf>
    <xf numFmtId="0" fontId="13" fillId="33" borderId="30" xfId="0" applyFont="1" applyFill="1" applyBorder="1" applyAlignment="1">
      <alignment horizontal="center" vertical="top" wrapText="1"/>
    </xf>
    <xf numFmtId="0" fontId="0" fillId="37" borderId="21" xfId="0" applyFont="1" applyFill="1" applyBorder="1" applyAlignment="1" applyProtection="1">
      <alignment horizontal="center" wrapText="1"/>
      <protection locked="0"/>
    </xf>
    <xf numFmtId="0" fontId="0" fillId="37" borderId="27" xfId="0" applyFont="1" applyFill="1" applyBorder="1" applyAlignment="1" applyProtection="1">
      <alignment horizontal="center" wrapText="1"/>
      <protection locked="0"/>
    </xf>
    <xf numFmtId="0" fontId="0" fillId="37" borderId="22" xfId="0" applyFont="1" applyFill="1" applyBorder="1" applyAlignment="1" applyProtection="1">
      <alignment horizontal="center" wrapText="1"/>
      <protection locked="0"/>
    </xf>
    <xf numFmtId="0" fontId="48" fillId="37" borderId="21" xfId="52" applyFill="1" applyBorder="1" applyAlignment="1" applyProtection="1">
      <alignment horizontal="center" wrapText="1"/>
      <protection locked="0"/>
    </xf>
    <xf numFmtId="0" fontId="9" fillId="0" borderId="0" xfId="0" applyFont="1" applyFill="1" applyBorder="1" applyAlignment="1">
      <alignment horizontal="left" vertical="center" wrapText="1"/>
    </xf>
    <xf numFmtId="0" fontId="7" fillId="34" borderId="17" xfId="0" applyFont="1" applyFill="1" applyBorder="1" applyAlignment="1">
      <alignment horizontal="center" vertical="center"/>
    </xf>
    <xf numFmtId="0" fontId="7" fillId="34" borderId="12" xfId="0" applyFont="1" applyFill="1" applyBorder="1" applyAlignment="1">
      <alignment horizontal="center" vertical="center"/>
    </xf>
    <xf numFmtId="0" fontId="9"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NCCARVI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348</xdr:row>
      <xdr:rowOff>85725</xdr:rowOff>
    </xdr:from>
    <xdr:to>
      <xdr:col>8</xdr:col>
      <xdr:colOff>9525</xdr:colOff>
      <xdr:row>353</xdr:row>
      <xdr:rowOff>114300</xdr:rowOff>
    </xdr:to>
    <xdr:sp>
      <xdr:nvSpPr>
        <xdr:cNvPr id="1" name="Text Box 106"/>
        <xdr:cNvSpPr txBox="1">
          <a:spLocks noChangeArrowheads="1"/>
        </xdr:cNvSpPr>
      </xdr:nvSpPr>
      <xdr:spPr>
        <a:xfrm>
          <a:off x="4772025" y="45472350"/>
          <a:ext cx="2333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goal of the expense check is to provide a reasonableness validation test to check data entry per the expense detail against total organizational expenses.  A variance of 3% or less would be acceptable for benchmarking purposes.</a:t>
          </a:r>
        </a:p>
      </xdr:txBody>
    </xdr:sp>
    <xdr:clientData/>
  </xdr:twoCellAnchor>
  <xdr:twoCellAnchor>
    <xdr:from>
      <xdr:col>4</xdr:col>
      <xdr:colOff>28575</xdr:colOff>
      <xdr:row>238</xdr:row>
      <xdr:rowOff>85725</xdr:rowOff>
    </xdr:from>
    <xdr:to>
      <xdr:col>6</xdr:col>
      <xdr:colOff>742950</xdr:colOff>
      <xdr:row>243</xdr:row>
      <xdr:rowOff>123825</xdr:rowOff>
    </xdr:to>
    <xdr:sp>
      <xdr:nvSpPr>
        <xdr:cNvPr id="2" name="Text Box 110"/>
        <xdr:cNvSpPr txBox="1">
          <a:spLocks noChangeArrowheads="1"/>
        </xdr:cNvSpPr>
      </xdr:nvSpPr>
      <xdr:spPr>
        <a:xfrm>
          <a:off x="3419475" y="45472350"/>
          <a:ext cx="23812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goal of the revenue check is to provide a reasonableness validation test to check data entry per the revenue detail against total organizational revenue.  A variance of 3% or less would be acceptable for benchmarking purposes.</a:t>
          </a:r>
        </a:p>
      </xdr:txBody>
    </xdr:sp>
    <xdr:clientData/>
  </xdr:twoCellAnchor>
  <xdr:twoCellAnchor>
    <xdr:from>
      <xdr:col>6</xdr:col>
      <xdr:colOff>123825</xdr:colOff>
      <xdr:row>580</xdr:row>
      <xdr:rowOff>9525</xdr:rowOff>
    </xdr:from>
    <xdr:to>
      <xdr:col>8</xdr:col>
      <xdr:colOff>219075</xdr:colOff>
      <xdr:row>586</xdr:row>
      <xdr:rowOff>390525</xdr:rowOff>
    </xdr:to>
    <xdr:sp>
      <xdr:nvSpPr>
        <xdr:cNvPr id="3" name="Text Box 114"/>
        <xdr:cNvSpPr txBox="1">
          <a:spLocks noChangeArrowheads="1"/>
        </xdr:cNvSpPr>
      </xdr:nvSpPr>
      <xdr:spPr>
        <a:xfrm>
          <a:off x="5181600" y="58626375"/>
          <a:ext cx="21336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goal of the salary check is to provide a reasonableness validation test to check data entry per the FTE/Salary questionnaire against total amounts pursuant to your trial balance.  A variance of 3% or less would be acceptable for benchmarking purposes.</a:t>
          </a:r>
        </a:p>
      </xdr:txBody>
    </xdr:sp>
    <xdr:clientData/>
  </xdr:twoCellAnchor>
  <xdr:twoCellAnchor>
    <xdr:from>
      <xdr:col>1</xdr:col>
      <xdr:colOff>0</xdr:colOff>
      <xdr:row>0</xdr:row>
      <xdr:rowOff>685800</xdr:rowOff>
    </xdr:from>
    <xdr:to>
      <xdr:col>3</xdr:col>
      <xdr:colOff>1162050</xdr:colOff>
      <xdr:row>1</xdr:row>
      <xdr:rowOff>38100</xdr:rowOff>
    </xdr:to>
    <xdr:sp>
      <xdr:nvSpPr>
        <xdr:cNvPr id="4" name="Text Box 133"/>
        <xdr:cNvSpPr txBox="1">
          <a:spLocks noChangeArrowheads="1"/>
        </xdr:cNvSpPr>
      </xdr:nvSpPr>
      <xdr:spPr>
        <a:xfrm>
          <a:off x="0" y="685800"/>
          <a:ext cx="2057400" cy="371475"/>
        </a:xfrm>
        <a:prstGeom prst="rect">
          <a:avLst/>
        </a:prstGeom>
        <a:noFill/>
        <a:ln w="9525" cmpd="sng">
          <a:noFill/>
        </a:ln>
      </xdr:spPr>
      <xdr:txBody>
        <a:bodyPr vertOverflow="clip" wrap="square"/>
        <a:p>
          <a:pPr algn="l">
            <a:defRPr/>
          </a:pPr>
          <a:r>
            <a:rPr lang="en-US" cap="none" sz="900" b="0" i="0" u="none" baseline="0">
              <a:solidFill>
                <a:srgbClr val="000000"/>
              </a:solidFill>
              <a:latin typeface="Arial Narrow"/>
              <a:ea typeface="Arial Narrow"/>
              <a:cs typeface="Arial Narrow"/>
            </a:rPr>
            <a:t>CliftonLarsonAllen LLP</a:t>
          </a:r>
          <a:r>
            <a:rPr lang="en-US" cap="none" sz="1100" b="0" i="0" u="none" baseline="0">
              <a:solidFill>
                <a:srgbClr val="000000"/>
              </a:solidFill>
              <a:latin typeface="Times New Roman"/>
              <a:ea typeface="Times New Roman"/>
              <a:cs typeface="Times New Roman"/>
            </a:rPr>
            <a:t>
</a:t>
          </a:r>
          <a:r>
            <a:rPr lang="en-US" cap="none" sz="900" b="0" i="0" u="none" baseline="0">
              <a:solidFill>
                <a:srgbClr val="000000"/>
              </a:solidFill>
              <a:latin typeface="Arial Narrow"/>
              <a:ea typeface="Arial Narrow"/>
              <a:cs typeface="Arial Narrow"/>
            </a:rPr>
            <a:t>www.cliftonlarsonallen.com</a:t>
          </a:r>
        </a:p>
      </xdr:txBody>
    </xdr:sp>
    <xdr:clientData/>
  </xdr:twoCellAnchor>
  <xdr:twoCellAnchor>
    <xdr:from>
      <xdr:col>1</xdr:col>
      <xdr:colOff>38100</xdr:colOff>
      <xdr:row>0</xdr:row>
      <xdr:rowOff>0</xdr:rowOff>
    </xdr:from>
    <xdr:to>
      <xdr:col>3</xdr:col>
      <xdr:colOff>1104900</xdr:colOff>
      <xdr:row>0</xdr:row>
      <xdr:rowOff>733425</xdr:rowOff>
    </xdr:to>
    <xdr:pic>
      <xdr:nvPicPr>
        <xdr:cNvPr id="5" name="Picture 0" descr="Electronic-letterhead-art-bw.emf"/>
        <xdr:cNvPicPr preferRelativeResize="1">
          <a:picLocks noChangeAspect="1"/>
        </xdr:cNvPicPr>
      </xdr:nvPicPr>
      <xdr:blipFill>
        <a:blip r:embed="rId1"/>
        <a:stretch>
          <a:fillRect/>
        </a:stretch>
      </xdr:blipFill>
      <xdr:spPr>
        <a:xfrm>
          <a:off x="38100" y="0"/>
          <a:ext cx="1962150" cy="733425"/>
        </a:xfrm>
        <a:prstGeom prst="rect">
          <a:avLst/>
        </a:prstGeom>
        <a:noFill/>
        <a:ln w="9525" cmpd="sng">
          <a:noFill/>
        </a:ln>
      </xdr:spPr>
    </xdr:pic>
    <xdr:clientData/>
  </xdr:twoCellAnchor>
  <xdr:twoCellAnchor>
    <xdr:from>
      <xdr:col>3</xdr:col>
      <xdr:colOff>1524000</xdr:colOff>
      <xdr:row>0</xdr:row>
      <xdr:rowOff>38100</xdr:rowOff>
    </xdr:from>
    <xdr:to>
      <xdr:col>7</xdr:col>
      <xdr:colOff>123825</xdr:colOff>
      <xdr:row>1</xdr:row>
      <xdr:rowOff>76200</xdr:rowOff>
    </xdr:to>
    <xdr:sp>
      <xdr:nvSpPr>
        <xdr:cNvPr id="6" name="TextBox 8"/>
        <xdr:cNvSpPr txBox="1">
          <a:spLocks noChangeArrowheads="1"/>
        </xdr:cNvSpPr>
      </xdr:nvSpPr>
      <xdr:spPr>
        <a:xfrm>
          <a:off x="2419350" y="38100"/>
          <a:ext cx="3657600" cy="1057275"/>
        </a:xfrm>
        <a:prstGeom prst="rect">
          <a:avLst/>
        </a:prstGeom>
        <a:noFill/>
        <a:ln w="9525" cmpd="sng">
          <a:noFill/>
        </a:ln>
      </xdr:spPr>
      <xdr:txBody>
        <a:bodyPr vertOverflow="clip" wrap="square"/>
        <a:p>
          <a:pPr algn="ctr">
            <a:defRPr/>
          </a:pPr>
          <a:r>
            <a:rPr lang="en-US" cap="none" sz="2000" b="1" i="0" u="none" baseline="0">
              <a:solidFill>
                <a:srgbClr val="003366"/>
              </a:solidFill>
              <a:latin typeface="Calibri"/>
              <a:ea typeface="Calibri"/>
              <a:cs typeface="Calibri"/>
            </a:rPr>
            <a:t>Affordable Housing</a:t>
          </a:r>
          <a:r>
            <a:rPr lang="en-US" cap="none" sz="2000" b="1" i="0" u="none" baseline="0">
              <a:solidFill>
                <a:srgbClr val="003366"/>
              </a:solidFill>
              <a:latin typeface="Calibri"/>
              <a:ea typeface="Calibri"/>
              <a:cs typeface="Calibri"/>
            </a:rPr>
            <a:t> (HUD) </a:t>
          </a:r>
          <a:r>
            <a:rPr lang="en-US" cap="none" sz="2000" b="1" i="0" u="none" baseline="0">
              <a:solidFill>
                <a:srgbClr val="003366"/>
              </a:solidFill>
              <a:latin typeface="Calibri"/>
              <a:ea typeface="Calibri"/>
              <a:cs typeface="Calibri"/>
            </a:rPr>
            <a:t>Survey</a:t>
          </a:r>
        </a:p>
      </xdr:txBody>
    </xdr:sp>
    <xdr:clientData/>
  </xdr:twoCellAnchor>
  <xdr:twoCellAnchor>
    <xdr:from>
      <xdr:col>3</xdr:col>
      <xdr:colOff>1066800</xdr:colOff>
      <xdr:row>0</xdr:row>
      <xdr:rowOff>9525</xdr:rowOff>
    </xdr:from>
    <xdr:to>
      <xdr:col>3</xdr:col>
      <xdr:colOff>1200150</xdr:colOff>
      <xdr:row>0</xdr:row>
      <xdr:rowOff>800100</xdr:rowOff>
    </xdr:to>
    <xdr:sp>
      <xdr:nvSpPr>
        <xdr:cNvPr id="7" name="Rectangle 13"/>
        <xdr:cNvSpPr>
          <a:spLocks/>
        </xdr:cNvSpPr>
      </xdr:nvSpPr>
      <xdr:spPr>
        <a:xfrm>
          <a:off x="1962150" y="9525"/>
          <a:ext cx="133350" cy="7905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P622"/>
  <sheetViews>
    <sheetView showGridLines="0" tabSelected="1" view="pageBreakPreview" zoomScaleSheetLayoutView="100" zoomScalePageLayoutView="0" workbookViewId="0" topLeftCell="B1">
      <selection activeCell="E92" sqref="E92"/>
    </sheetView>
  </sheetViews>
  <sheetFormatPr defaultColWidth="8.8515625" defaultRowHeight="12.75"/>
  <cols>
    <col min="1" max="1" width="0" style="150" hidden="1" customWidth="1"/>
    <col min="2" max="2" width="3.140625" style="115" customWidth="1"/>
    <col min="3" max="3" width="10.28125" style="12" customWidth="1"/>
    <col min="4" max="4" width="37.421875" style="12" customWidth="1"/>
    <col min="5" max="5" width="17.421875" style="12" customWidth="1"/>
    <col min="6" max="6" width="7.57421875" style="12" customWidth="1"/>
    <col min="7" max="7" width="13.421875" style="12" customWidth="1"/>
    <col min="8" max="8" width="17.140625" style="12" customWidth="1"/>
    <col min="9" max="10" width="12.7109375" style="12" customWidth="1"/>
    <col min="11" max="11" width="12.7109375" style="12" hidden="1" customWidth="1"/>
    <col min="12" max="16" width="8.8515625" style="12" hidden="1" customWidth="1"/>
    <col min="17" max="17" width="13.421875" style="12" hidden="1" customWidth="1"/>
    <col min="18" max="26" width="8.8515625" style="12" hidden="1" customWidth="1"/>
    <col min="27" max="16384" width="8.8515625" style="12" customWidth="1"/>
  </cols>
  <sheetData>
    <row r="1" spans="2:10" ht="80.25" customHeight="1">
      <c r="B1" s="75"/>
      <c r="C1" s="75"/>
      <c r="D1" s="75"/>
      <c r="E1" s="75"/>
      <c r="F1" s="75"/>
      <c r="G1" s="75"/>
      <c r="H1" s="75"/>
      <c r="I1" s="75"/>
      <c r="J1" s="75"/>
    </row>
    <row r="2" spans="2:29" ht="90.75" customHeight="1" thickBot="1">
      <c r="B2" s="54"/>
      <c r="C2" s="171" t="s">
        <v>340</v>
      </c>
      <c r="D2" s="171"/>
      <c r="E2" s="171"/>
      <c r="F2" s="171"/>
      <c r="G2" s="171"/>
      <c r="H2" s="171"/>
      <c r="I2" s="171"/>
      <c r="J2" s="54"/>
      <c r="AC2" s="76"/>
    </row>
    <row r="3" spans="2:11" ht="13.5" thickBot="1">
      <c r="B3" s="7" t="s">
        <v>296</v>
      </c>
      <c r="C3" s="98"/>
      <c r="D3" s="98"/>
      <c r="E3" s="98"/>
      <c r="F3" s="98"/>
      <c r="G3" s="98"/>
      <c r="H3" s="98"/>
      <c r="I3" s="98"/>
      <c r="J3" s="98"/>
      <c r="K3" s="8" t="s">
        <v>48</v>
      </c>
    </row>
    <row r="4" spans="2:10" ht="37.5" customHeight="1">
      <c r="B4" s="54"/>
      <c r="C4" s="172" t="s">
        <v>46</v>
      </c>
      <c r="D4" s="172"/>
      <c r="E4" s="172"/>
      <c r="F4" s="172"/>
      <c r="G4" s="172"/>
      <c r="H4" s="172"/>
      <c r="I4" s="172"/>
      <c r="J4" s="54"/>
    </row>
    <row r="5" spans="1:10" ht="12.75">
      <c r="A5" s="150">
        <v>1</v>
      </c>
      <c r="B5" s="33"/>
      <c r="C5" s="70" t="s">
        <v>297</v>
      </c>
      <c r="D5" s="77" t="s">
        <v>49</v>
      </c>
      <c r="E5" s="175"/>
      <c r="F5" s="176"/>
      <c r="G5" s="176"/>
      <c r="H5" s="177"/>
      <c r="I5" s="54"/>
      <c r="J5" s="54"/>
    </row>
    <row r="6" spans="1:10" ht="12.75">
      <c r="A6" s="150">
        <f>A5+1</f>
        <v>2</v>
      </c>
      <c r="B6" s="33"/>
      <c r="C6" s="33"/>
      <c r="D6" s="77" t="s">
        <v>50</v>
      </c>
      <c r="E6" s="175"/>
      <c r="F6" s="176"/>
      <c r="G6" s="176"/>
      <c r="H6" s="177"/>
      <c r="I6" s="54"/>
      <c r="J6" s="54"/>
    </row>
    <row r="7" spans="1:10" ht="12.75">
      <c r="A7" s="150">
        <f aca="true" t="shared" si="0" ref="A7:A70">A6+1</f>
        <v>3</v>
      </c>
      <c r="B7" s="33"/>
      <c r="C7" s="33"/>
      <c r="D7" s="77" t="s">
        <v>65</v>
      </c>
      <c r="E7" s="175"/>
      <c r="F7" s="176"/>
      <c r="G7" s="176"/>
      <c r="H7" s="177"/>
      <c r="I7" s="54"/>
      <c r="J7" s="54"/>
    </row>
    <row r="8" spans="1:10" ht="12.75">
      <c r="A8" s="150">
        <f t="shared" si="0"/>
        <v>4</v>
      </c>
      <c r="B8" s="33"/>
      <c r="C8" s="33"/>
      <c r="D8" s="77" t="s">
        <v>51</v>
      </c>
      <c r="E8" s="175"/>
      <c r="F8" s="176"/>
      <c r="G8" s="176"/>
      <c r="H8" s="177"/>
      <c r="I8" s="54"/>
      <c r="J8" s="54"/>
    </row>
    <row r="9" spans="1:10" ht="12.75">
      <c r="A9" s="150">
        <f t="shared" si="0"/>
        <v>5</v>
      </c>
      <c r="B9" s="33"/>
      <c r="C9" s="33"/>
      <c r="D9" s="77" t="s">
        <v>52</v>
      </c>
      <c r="E9" s="175"/>
      <c r="F9" s="176"/>
      <c r="G9" s="176"/>
      <c r="H9" s="177"/>
      <c r="I9" s="54"/>
      <c r="J9" s="54"/>
    </row>
    <row r="10" spans="1:10" ht="12.75">
      <c r="A10" s="150">
        <f t="shared" si="0"/>
        <v>6</v>
      </c>
      <c r="B10" s="33"/>
      <c r="C10" s="33"/>
      <c r="D10" s="77" t="s">
        <v>53</v>
      </c>
      <c r="E10" s="175"/>
      <c r="F10" s="176"/>
      <c r="G10" s="176"/>
      <c r="H10" s="177"/>
      <c r="I10" s="54"/>
      <c r="J10" s="54"/>
    </row>
    <row r="11" spans="1:10" ht="12.75">
      <c r="A11" s="150">
        <f t="shared" si="0"/>
        <v>7</v>
      </c>
      <c r="B11" s="33"/>
      <c r="C11" s="33"/>
      <c r="D11" s="77" t="s">
        <v>54</v>
      </c>
      <c r="E11" s="175"/>
      <c r="F11" s="176"/>
      <c r="G11" s="176"/>
      <c r="H11" s="177"/>
      <c r="I11" s="54"/>
      <c r="J11" s="54"/>
    </row>
    <row r="12" spans="1:10" ht="12.75">
      <c r="A12" s="150">
        <f t="shared" si="0"/>
        <v>8</v>
      </c>
      <c r="B12" s="33"/>
      <c r="C12" s="33"/>
      <c r="D12" s="77" t="s">
        <v>55</v>
      </c>
      <c r="E12" s="175"/>
      <c r="F12" s="176"/>
      <c r="G12" s="176"/>
      <c r="H12" s="177"/>
      <c r="I12" s="54"/>
      <c r="J12" s="54"/>
    </row>
    <row r="13" spans="1:10" ht="12.75">
      <c r="A13" s="150">
        <f t="shared" si="0"/>
        <v>9</v>
      </c>
      <c r="B13" s="33"/>
      <c r="C13" s="33"/>
      <c r="D13" s="77" t="s">
        <v>28</v>
      </c>
      <c r="E13" s="178"/>
      <c r="F13" s="176"/>
      <c r="G13" s="176"/>
      <c r="H13" s="177"/>
      <c r="I13" s="54"/>
      <c r="J13" s="54"/>
    </row>
    <row r="14" spans="1:10" ht="51">
      <c r="A14" s="150">
        <f t="shared" si="0"/>
        <v>10</v>
      </c>
      <c r="B14" s="33"/>
      <c r="C14" s="142"/>
      <c r="D14" s="78" t="s">
        <v>19</v>
      </c>
      <c r="E14" s="144"/>
      <c r="F14" s="60"/>
      <c r="G14" s="54"/>
      <c r="H14" s="54"/>
      <c r="I14" s="54"/>
      <c r="J14" s="54"/>
    </row>
    <row r="15" spans="1:10" ht="25.5" customHeight="1">
      <c r="A15" s="150">
        <f t="shared" si="0"/>
        <v>11</v>
      </c>
      <c r="B15" s="33"/>
      <c r="C15" s="167" t="s">
        <v>63</v>
      </c>
      <c r="D15" s="170"/>
      <c r="E15" s="167"/>
      <c r="F15" s="167"/>
      <c r="G15" s="54"/>
      <c r="H15" s="54"/>
      <c r="I15" s="54"/>
      <c r="J15" s="54"/>
    </row>
    <row r="16" spans="1:12" ht="42" customHeight="1" hidden="1">
      <c r="A16" s="150">
        <f t="shared" si="0"/>
        <v>12</v>
      </c>
      <c r="B16" s="33"/>
      <c r="C16" s="79"/>
      <c r="D16" s="79"/>
      <c r="E16" s="79"/>
      <c r="F16" s="79"/>
      <c r="G16" s="79"/>
      <c r="H16" s="54"/>
      <c r="I16" s="54"/>
      <c r="J16" s="54"/>
      <c r="L16" s="80"/>
    </row>
    <row r="17" spans="1:13" ht="25.5" customHeight="1">
      <c r="A17" s="150">
        <f t="shared" si="0"/>
        <v>13</v>
      </c>
      <c r="B17" s="33"/>
      <c r="C17" s="70" t="s">
        <v>298</v>
      </c>
      <c r="D17" s="81" t="s">
        <v>56</v>
      </c>
      <c r="E17" s="82"/>
      <c r="F17" s="16"/>
      <c r="G17" s="79"/>
      <c r="H17" s="54"/>
      <c r="I17" s="54"/>
      <c r="J17" s="54"/>
      <c r="L17" s="80">
        <v>2</v>
      </c>
      <c r="M17" s="12" t="str">
        <f>VLOOKUP(L17,TextInput!$A$6:$B$7,2,FALSE)</f>
        <v>Not-for-Profit</v>
      </c>
    </row>
    <row r="18" spans="1:12" ht="25.5" customHeight="1" hidden="1">
      <c r="A18" s="150">
        <f t="shared" si="0"/>
        <v>14</v>
      </c>
      <c r="B18" s="33"/>
      <c r="C18" s="83"/>
      <c r="D18" s="83"/>
      <c r="E18" s="79"/>
      <c r="F18" s="79"/>
      <c r="G18" s="79"/>
      <c r="H18" s="54"/>
      <c r="I18" s="54"/>
      <c r="J18" s="54"/>
      <c r="L18" s="80"/>
    </row>
    <row r="19" spans="1:12" ht="25.5" customHeight="1" hidden="1">
      <c r="A19" s="150">
        <f t="shared" si="0"/>
        <v>15</v>
      </c>
      <c r="B19" s="33"/>
      <c r="C19" s="83"/>
      <c r="D19" s="83"/>
      <c r="E19" s="79"/>
      <c r="F19" s="79"/>
      <c r="G19" s="54"/>
      <c r="H19" s="54"/>
      <c r="I19" s="54"/>
      <c r="J19" s="54"/>
      <c r="L19" s="80"/>
    </row>
    <row r="20" spans="1:13" ht="25.5">
      <c r="A20" s="150">
        <f t="shared" si="0"/>
        <v>16</v>
      </c>
      <c r="B20" s="33"/>
      <c r="C20" s="70" t="s">
        <v>299</v>
      </c>
      <c r="D20" s="84" t="s">
        <v>29</v>
      </c>
      <c r="E20" s="14"/>
      <c r="F20" s="16"/>
      <c r="G20" s="54"/>
      <c r="H20" s="54"/>
      <c r="I20" s="54"/>
      <c r="J20" s="54"/>
      <c r="L20" s="80">
        <v>3</v>
      </c>
      <c r="M20" s="12" t="str">
        <f>VLOOKUP(L20,TextInput!$A$14:$B$16,2,FALSE)</f>
        <v>Urban</v>
      </c>
    </row>
    <row r="21" spans="1:10" ht="37.5" customHeight="1">
      <c r="A21" s="150">
        <f t="shared" si="0"/>
        <v>17</v>
      </c>
      <c r="B21" s="33"/>
      <c r="C21" s="165" t="s">
        <v>213</v>
      </c>
      <c r="D21" s="165"/>
      <c r="E21" s="165"/>
      <c r="F21" s="165"/>
      <c r="G21" s="165"/>
      <c r="H21" s="165"/>
      <c r="I21" s="3"/>
      <c r="J21" s="3"/>
    </row>
    <row r="22" spans="1:10" ht="36.75" customHeight="1">
      <c r="A22" s="150">
        <f t="shared" si="0"/>
        <v>18</v>
      </c>
      <c r="B22" s="33"/>
      <c r="C22" s="1"/>
      <c r="D22" s="54"/>
      <c r="E22" s="2" t="s">
        <v>61</v>
      </c>
      <c r="F22" s="3"/>
      <c r="G22" s="3"/>
      <c r="H22" s="2" t="s">
        <v>47</v>
      </c>
      <c r="I22" s="27" t="s">
        <v>30</v>
      </c>
      <c r="J22" s="4" t="s">
        <v>66</v>
      </c>
    </row>
    <row r="23" spans="1:10" ht="25.5" customHeight="1">
      <c r="A23" s="150">
        <f t="shared" si="0"/>
        <v>19</v>
      </c>
      <c r="B23" s="33"/>
      <c r="C23" s="70" t="s">
        <v>326</v>
      </c>
      <c r="D23" s="85" t="s">
        <v>325</v>
      </c>
      <c r="E23" s="86"/>
      <c r="F23" s="3"/>
      <c r="G23" s="3"/>
      <c r="H23" s="15"/>
      <c r="I23" s="15"/>
      <c r="J23" s="87">
        <f>SUM(E23:I23)</f>
        <v>0</v>
      </c>
    </row>
    <row r="24" spans="1:10" ht="24.75" customHeight="1" hidden="1">
      <c r="A24" s="150">
        <f t="shared" si="0"/>
        <v>20</v>
      </c>
      <c r="B24" s="33"/>
      <c r="C24" s="70"/>
      <c r="D24" s="81"/>
      <c r="E24" s="3"/>
      <c r="F24" s="3"/>
      <c r="G24" s="3"/>
      <c r="H24" s="3"/>
      <c r="I24" s="3"/>
      <c r="J24" s="88"/>
    </row>
    <row r="25" spans="1:10" ht="24" customHeight="1" hidden="1">
      <c r="A25" s="150">
        <f t="shared" si="0"/>
        <v>21</v>
      </c>
      <c r="B25" s="33"/>
      <c r="C25" s="61"/>
      <c r="D25" s="61"/>
      <c r="E25" s="3"/>
      <c r="F25" s="3"/>
      <c r="G25" s="3"/>
      <c r="H25" s="3"/>
      <c r="I25" s="3"/>
      <c r="J25" s="87">
        <f>SUM(E25:G25)</f>
        <v>0</v>
      </c>
    </row>
    <row r="26" spans="1:10" ht="24" customHeight="1">
      <c r="A26" s="150">
        <f t="shared" si="0"/>
        <v>22</v>
      </c>
      <c r="B26" s="33"/>
      <c r="C26" s="70" t="s">
        <v>300</v>
      </c>
      <c r="D26" s="62" t="s">
        <v>72</v>
      </c>
      <c r="E26" s="86"/>
      <c r="F26" s="3"/>
      <c r="G26" s="3"/>
      <c r="H26" s="3"/>
      <c r="I26" s="3"/>
      <c r="J26" s="87">
        <f>SUM(E26:G26)</f>
        <v>0</v>
      </c>
    </row>
    <row r="27" spans="1:10" ht="25.5" customHeight="1" hidden="1">
      <c r="A27" s="150">
        <f t="shared" si="0"/>
        <v>23</v>
      </c>
      <c r="B27" s="33"/>
      <c r="C27" s="54"/>
      <c r="D27" s="54"/>
      <c r="E27" s="54"/>
      <c r="F27" s="5"/>
      <c r="G27" s="5"/>
      <c r="H27" s="5"/>
      <c r="I27" s="3"/>
      <c r="J27" s="54"/>
    </row>
    <row r="28" spans="1:10" ht="24" customHeight="1" hidden="1">
      <c r="A28" s="150">
        <f t="shared" si="0"/>
        <v>24</v>
      </c>
      <c r="B28" s="33"/>
      <c r="C28" s="54"/>
      <c r="D28" s="54"/>
      <c r="E28" s="54"/>
      <c r="F28" s="54"/>
      <c r="G28" s="54"/>
      <c r="H28" s="54"/>
      <c r="I28" s="54"/>
      <c r="J28" s="54"/>
    </row>
    <row r="29" spans="1:10" ht="24" customHeight="1" hidden="1">
      <c r="A29" s="150">
        <f t="shared" si="0"/>
        <v>25</v>
      </c>
      <c r="B29" s="33"/>
      <c r="C29" s="54"/>
      <c r="D29" s="54"/>
      <c r="E29" s="54"/>
      <c r="F29" s="54"/>
      <c r="G29" s="54"/>
      <c r="H29" s="54"/>
      <c r="I29" s="54"/>
      <c r="J29" s="54"/>
    </row>
    <row r="30" spans="1:10" ht="24" customHeight="1" hidden="1">
      <c r="A30" s="150">
        <f t="shared" si="0"/>
        <v>26</v>
      </c>
      <c r="B30" s="33"/>
      <c r="C30" s="54"/>
      <c r="D30" s="54"/>
      <c r="E30" s="54"/>
      <c r="F30" s="17"/>
      <c r="G30" s="89"/>
      <c r="H30" s="54"/>
      <c r="I30" s="54"/>
      <c r="J30" s="54"/>
    </row>
    <row r="31" spans="1:10" ht="13.5" customHeight="1">
      <c r="A31" s="150">
        <f t="shared" si="0"/>
        <v>27</v>
      </c>
      <c r="B31" s="33"/>
      <c r="C31" s="54"/>
      <c r="D31" s="54"/>
      <c r="E31" s="54"/>
      <c r="F31" s="17"/>
      <c r="G31" s="54"/>
      <c r="H31" s="54"/>
      <c r="I31" s="54"/>
      <c r="J31" s="54"/>
    </row>
    <row r="32" spans="1:10" ht="36.75" customHeight="1" hidden="1">
      <c r="A32" s="150">
        <f t="shared" si="0"/>
        <v>28</v>
      </c>
      <c r="B32" s="33"/>
      <c r="C32" s="165"/>
      <c r="D32" s="165"/>
      <c r="E32" s="165"/>
      <c r="F32" s="165"/>
      <c r="G32" s="165"/>
      <c r="H32" s="165"/>
      <c r="I32" s="32"/>
      <c r="J32" s="54"/>
    </row>
    <row r="33" spans="1:10" ht="36.75" customHeight="1" hidden="1">
      <c r="A33" s="150">
        <f t="shared" si="0"/>
        <v>29</v>
      </c>
      <c r="B33" s="33"/>
      <c r="C33" s="32"/>
      <c r="D33" s="54"/>
      <c r="E33" s="54"/>
      <c r="F33" s="54"/>
      <c r="G33" s="54"/>
      <c r="H33" s="54"/>
      <c r="I33" s="54"/>
      <c r="J33" s="54"/>
    </row>
    <row r="34" spans="1:10" ht="24" customHeight="1">
      <c r="A34" s="150">
        <f t="shared" si="0"/>
        <v>30</v>
      </c>
      <c r="B34" s="33"/>
      <c r="C34" s="70" t="s">
        <v>301</v>
      </c>
      <c r="D34" s="90" t="s">
        <v>68</v>
      </c>
      <c r="E34" s="86"/>
      <c r="F34" s="54"/>
      <c r="G34" s="54"/>
      <c r="H34" s="35">
        <f>SUM(E34:G34)</f>
        <v>0</v>
      </c>
      <c r="I34" s="54"/>
      <c r="J34" s="54"/>
    </row>
    <row r="35" spans="1:10" ht="24" customHeight="1">
      <c r="A35" s="150">
        <f t="shared" si="0"/>
        <v>31</v>
      </c>
      <c r="B35" s="33"/>
      <c r="C35" s="70" t="s">
        <v>302</v>
      </c>
      <c r="D35" s="90" t="s">
        <v>69</v>
      </c>
      <c r="E35" s="86"/>
      <c r="F35" s="54"/>
      <c r="G35" s="54"/>
      <c r="H35" s="35">
        <f aca="true" t="shared" si="1" ref="H35:H40">SUM(E35:G35)</f>
        <v>0</v>
      </c>
      <c r="I35" s="54"/>
      <c r="J35" s="54"/>
    </row>
    <row r="36" spans="1:10" ht="24" customHeight="1">
      <c r="A36" s="150">
        <f t="shared" si="0"/>
        <v>32</v>
      </c>
      <c r="B36" s="33"/>
      <c r="C36" s="70" t="s">
        <v>303</v>
      </c>
      <c r="D36" s="90" t="s">
        <v>70</v>
      </c>
      <c r="E36" s="86"/>
      <c r="F36" s="54"/>
      <c r="G36" s="54"/>
      <c r="H36" s="35">
        <f t="shared" si="1"/>
        <v>0</v>
      </c>
      <c r="I36" s="54"/>
      <c r="J36" s="54"/>
    </row>
    <row r="37" spans="1:10" ht="24" customHeight="1">
      <c r="A37" s="150">
        <f t="shared" si="0"/>
        <v>33</v>
      </c>
      <c r="B37" s="33"/>
      <c r="C37" s="70" t="s">
        <v>304</v>
      </c>
      <c r="D37" s="90" t="s">
        <v>71</v>
      </c>
      <c r="E37" s="86"/>
      <c r="F37" s="54"/>
      <c r="G37" s="54"/>
      <c r="H37" s="35">
        <f t="shared" si="1"/>
        <v>0</v>
      </c>
      <c r="I37" s="54"/>
      <c r="J37" s="54"/>
    </row>
    <row r="38" spans="1:10" ht="24" customHeight="1" hidden="1">
      <c r="A38" s="150">
        <f t="shared" si="0"/>
        <v>34</v>
      </c>
      <c r="B38" s="33"/>
      <c r="C38" s="91"/>
      <c r="D38" s="91"/>
      <c r="E38" s="54"/>
      <c r="F38" s="54"/>
      <c r="G38" s="54"/>
      <c r="H38" s="35"/>
      <c r="I38" s="54"/>
      <c r="J38" s="54"/>
    </row>
    <row r="39" spans="1:10" ht="24" customHeight="1" hidden="1">
      <c r="A39" s="150">
        <f t="shared" si="0"/>
        <v>35</v>
      </c>
      <c r="B39" s="33"/>
      <c r="C39" s="91"/>
      <c r="D39" s="91"/>
      <c r="E39" s="54"/>
      <c r="F39" s="54"/>
      <c r="G39" s="54"/>
      <c r="H39" s="35"/>
      <c r="I39" s="54"/>
      <c r="J39" s="54"/>
    </row>
    <row r="40" spans="1:10" ht="24" customHeight="1" thickBot="1">
      <c r="A40" s="150">
        <f t="shared" si="0"/>
        <v>36</v>
      </c>
      <c r="B40" s="33"/>
      <c r="C40" s="92" t="s">
        <v>305</v>
      </c>
      <c r="D40" s="63" t="s">
        <v>66</v>
      </c>
      <c r="E40" s="93">
        <f>SUM(E34:E39)</f>
        <v>0</v>
      </c>
      <c r="F40" s="54"/>
      <c r="G40" s="54"/>
      <c r="H40" s="35">
        <f t="shared" si="1"/>
        <v>0</v>
      </c>
      <c r="I40" s="54"/>
      <c r="J40" s="54"/>
    </row>
    <row r="41" spans="1:14" ht="13.5" customHeight="1" thickBot="1">
      <c r="A41" s="150">
        <f t="shared" si="0"/>
        <v>37</v>
      </c>
      <c r="B41" s="33"/>
      <c r="C41" s="180" t="s">
        <v>24</v>
      </c>
      <c r="D41" s="181"/>
      <c r="E41" s="34" t="str">
        <f>IF(E40+F40=E26,"Correct","Check #8 Input")</f>
        <v>Correct</v>
      </c>
      <c r="F41" s="54"/>
      <c r="G41" s="54"/>
      <c r="H41" s="94"/>
      <c r="I41" s="25"/>
      <c r="J41" s="54"/>
      <c r="N41" s="26"/>
    </row>
    <row r="42" spans="1:10" ht="37.5" customHeight="1">
      <c r="A42" s="150">
        <f t="shared" si="0"/>
        <v>38</v>
      </c>
      <c r="B42" s="33"/>
      <c r="C42" s="165"/>
      <c r="D42" s="165"/>
      <c r="E42" s="165"/>
      <c r="F42" s="165"/>
      <c r="G42" s="165"/>
      <c r="H42" s="165"/>
      <c r="I42" s="32"/>
      <c r="J42" s="54"/>
    </row>
    <row r="43" spans="1:10" ht="54.75" customHeight="1">
      <c r="A43" s="150">
        <f t="shared" si="0"/>
        <v>39</v>
      </c>
      <c r="B43" s="33"/>
      <c r="C43" s="32"/>
      <c r="D43" s="54"/>
      <c r="E43" s="2" t="s">
        <v>61</v>
      </c>
      <c r="F43" s="54"/>
      <c r="G43" s="54"/>
      <c r="H43" s="54"/>
      <c r="I43" s="173" t="s">
        <v>341</v>
      </c>
      <c r="J43" s="174"/>
    </row>
    <row r="44" spans="1:10" ht="24" customHeight="1" hidden="1">
      <c r="A44" s="150">
        <f t="shared" si="0"/>
        <v>40</v>
      </c>
      <c r="B44" s="33"/>
      <c r="C44" s="54"/>
      <c r="D44" s="54"/>
      <c r="E44" s="54"/>
      <c r="F44" s="54"/>
      <c r="G44" s="54"/>
      <c r="H44" s="54"/>
      <c r="I44" s="66"/>
      <c r="J44" s="67"/>
    </row>
    <row r="45" spans="1:10" ht="30.75" customHeight="1" hidden="1">
      <c r="A45" s="150">
        <f t="shared" si="0"/>
        <v>41</v>
      </c>
      <c r="B45" s="33"/>
      <c r="C45" s="54"/>
      <c r="D45" s="54"/>
      <c r="E45" s="54"/>
      <c r="F45" s="54"/>
      <c r="G45" s="54"/>
      <c r="H45" s="54"/>
      <c r="I45" s="54"/>
      <c r="J45" s="35">
        <f>SUM(E45:G45)</f>
        <v>0</v>
      </c>
    </row>
    <row r="46" spans="1:10" ht="12.75" hidden="1">
      <c r="A46" s="150">
        <f t="shared" si="0"/>
        <v>42</v>
      </c>
      <c r="B46" s="33"/>
      <c r="C46" s="54"/>
      <c r="D46" s="54"/>
      <c r="E46" s="54"/>
      <c r="F46" s="54"/>
      <c r="G46" s="54"/>
      <c r="H46" s="54"/>
      <c r="I46" s="54"/>
      <c r="J46" s="35">
        <f>SUM(E46:G46)</f>
        <v>0</v>
      </c>
    </row>
    <row r="47" spans="1:10" ht="12.75" hidden="1">
      <c r="A47" s="150">
        <f t="shared" si="0"/>
        <v>43</v>
      </c>
      <c r="B47" s="33"/>
      <c r="C47" s="54"/>
      <c r="D47" s="54"/>
      <c r="E47" s="54"/>
      <c r="F47" s="54"/>
      <c r="G47" s="54"/>
      <c r="H47" s="54"/>
      <c r="I47" s="54"/>
      <c r="J47" s="35">
        <f>SUM(E47:G47)</f>
        <v>0</v>
      </c>
    </row>
    <row r="48" spans="1:10" ht="12.75" hidden="1">
      <c r="A48" s="150">
        <f t="shared" si="0"/>
        <v>44</v>
      </c>
      <c r="B48" s="33"/>
      <c r="C48" s="54"/>
      <c r="D48" s="54"/>
      <c r="E48" s="54"/>
      <c r="F48" s="54"/>
      <c r="G48" s="54"/>
      <c r="H48" s="54"/>
      <c r="I48" s="54"/>
      <c r="J48" s="35">
        <f>IF(I48="",SUM(E48:G48),I48)</f>
        <v>0</v>
      </c>
    </row>
    <row r="49" spans="1:10" ht="12.75" hidden="1">
      <c r="A49" s="150">
        <f t="shared" si="0"/>
        <v>45</v>
      </c>
      <c r="B49" s="33"/>
      <c r="C49" s="54"/>
      <c r="D49" s="54"/>
      <c r="E49" s="54"/>
      <c r="F49" s="54"/>
      <c r="G49" s="54"/>
      <c r="H49" s="54"/>
      <c r="I49" s="54"/>
      <c r="J49" s="35"/>
    </row>
    <row r="50" spans="1:10" ht="38.25">
      <c r="A50" s="150">
        <f t="shared" si="0"/>
        <v>46</v>
      </c>
      <c r="B50" s="33"/>
      <c r="C50" s="95" t="s">
        <v>305</v>
      </c>
      <c r="D50" s="96" t="s">
        <v>321</v>
      </c>
      <c r="E50" s="97"/>
      <c r="F50" s="54"/>
      <c r="G50" s="54"/>
      <c r="H50" s="54"/>
      <c r="I50" s="28" t="s">
        <v>61</v>
      </c>
      <c r="J50" s="29" t="str">
        <f>IF(E50&lt;&gt;0,IF(E26&lt;&gt;0,E50/365/E26,"N/A - Input #A5"),"N/A - Input #A12")</f>
        <v>N/A - Input #A12</v>
      </c>
    </row>
    <row r="51" spans="1:10" ht="12.75">
      <c r="A51" s="150">
        <f t="shared" si="0"/>
        <v>47</v>
      </c>
      <c r="B51" s="33"/>
      <c r="C51" s="54"/>
      <c r="D51" s="54"/>
      <c r="E51" s="54"/>
      <c r="F51" s="54"/>
      <c r="G51" s="54"/>
      <c r="H51" s="54"/>
      <c r="I51" s="54"/>
      <c r="J51" s="35"/>
    </row>
    <row r="52" spans="1:10" ht="17.25" customHeight="1" hidden="1">
      <c r="A52" s="150">
        <f t="shared" si="0"/>
        <v>48</v>
      </c>
      <c r="B52" s="33"/>
      <c r="C52" s="35">
        <v>27</v>
      </c>
      <c r="D52" s="35" t="s">
        <v>25</v>
      </c>
      <c r="E52" s="35">
        <f>SUM(E50:E51)</f>
        <v>0</v>
      </c>
      <c r="F52" s="54"/>
      <c r="G52" s="54"/>
      <c r="H52" s="54"/>
      <c r="I52" s="54"/>
      <c r="J52" s="35">
        <f>SUM(E52:G52)</f>
        <v>0</v>
      </c>
    </row>
    <row r="53" spans="1:10" ht="12.75">
      <c r="A53" s="150">
        <f t="shared" si="0"/>
        <v>49</v>
      </c>
      <c r="B53" s="33"/>
      <c r="C53" s="37"/>
      <c r="D53" s="38" t="s">
        <v>211</v>
      </c>
      <c r="E53" s="39">
        <f>IF(E50&lt;&gt;0,E50/365,0)</f>
        <v>0</v>
      </c>
      <c r="F53" s="37"/>
      <c r="G53" s="37"/>
      <c r="H53" s="54"/>
      <c r="I53" s="60"/>
      <c r="J53" s="54"/>
    </row>
    <row r="54" spans="1:10" ht="12.75" hidden="1">
      <c r="A54" s="150">
        <f t="shared" si="0"/>
        <v>50</v>
      </c>
      <c r="B54" s="33"/>
      <c r="C54" s="54"/>
      <c r="D54" s="54"/>
      <c r="E54" s="54"/>
      <c r="F54" s="54"/>
      <c r="G54" s="54"/>
      <c r="H54" s="54"/>
      <c r="I54" s="60"/>
      <c r="J54" s="60"/>
    </row>
    <row r="55" spans="1:10" ht="12.75" hidden="1">
      <c r="A55" s="150">
        <f t="shared" si="0"/>
        <v>51</v>
      </c>
      <c r="B55" s="33"/>
      <c r="C55" s="54"/>
      <c r="D55" s="54"/>
      <c r="E55" s="54"/>
      <c r="F55" s="54"/>
      <c r="G55" s="54"/>
      <c r="H55" s="16"/>
      <c r="I55" s="60"/>
      <c r="J55" s="60"/>
    </row>
    <row r="56" spans="1:10" ht="12.75" hidden="1">
      <c r="A56" s="150">
        <f t="shared" si="0"/>
        <v>52</v>
      </c>
      <c r="B56" s="33"/>
      <c r="C56" s="54"/>
      <c r="D56" s="54"/>
      <c r="E56" s="54"/>
      <c r="F56" s="54"/>
      <c r="G56" s="54"/>
      <c r="H56" s="16"/>
      <c r="I56" s="60"/>
      <c r="J56" s="60"/>
    </row>
    <row r="57" spans="1:10" ht="13.5" thickBot="1">
      <c r="A57" s="150">
        <f t="shared" si="0"/>
        <v>53</v>
      </c>
      <c r="B57" s="33"/>
      <c r="C57" s="54"/>
      <c r="D57" s="54"/>
      <c r="E57" s="54"/>
      <c r="F57" s="54"/>
      <c r="G57" s="54"/>
      <c r="H57" s="16"/>
      <c r="I57" s="60"/>
      <c r="J57" s="60"/>
    </row>
    <row r="58" spans="1:10" ht="13.5" hidden="1" thickBot="1">
      <c r="A58" s="150">
        <f t="shared" si="0"/>
        <v>54</v>
      </c>
      <c r="B58" s="30"/>
      <c r="C58" s="54"/>
      <c r="D58" s="54"/>
      <c r="E58" s="54"/>
      <c r="F58" s="54"/>
      <c r="G58" s="54"/>
      <c r="H58" s="16"/>
      <c r="I58" s="60"/>
      <c r="J58" s="60"/>
    </row>
    <row r="59" spans="1:10" ht="22.5" customHeight="1" hidden="1">
      <c r="A59" s="150">
        <f t="shared" si="0"/>
        <v>55</v>
      </c>
      <c r="B59" s="30"/>
      <c r="C59" s="54"/>
      <c r="D59" s="54"/>
      <c r="E59" s="54"/>
      <c r="F59" s="54"/>
      <c r="G59" s="54"/>
      <c r="H59" s="16"/>
      <c r="I59" s="60"/>
      <c r="J59" s="54"/>
    </row>
    <row r="60" spans="1:10" ht="13.5" hidden="1" thickBot="1">
      <c r="A60" s="150">
        <f t="shared" si="0"/>
        <v>56</v>
      </c>
      <c r="B60" s="30"/>
      <c r="C60" s="54"/>
      <c r="D60" s="54"/>
      <c r="E60" s="54"/>
      <c r="F60" s="54"/>
      <c r="G60" s="54"/>
      <c r="H60" s="16"/>
      <c r="I60" s="54"/>
      <c r="J60" s="54"/>
    </row>
    <row r="61" spans="1:10" ht="41.25" customHeight="1" hidden="1">
      <c r="A61" s="150">
        <f t="shared" si="0"/>
        <v>57</v>
      </c>
      <c r="B61" s="30"/>
      <c r="C61" s="54"/>
      <c r="D61" s="54"/>
      <c r="E61" s="54"/>
      <c r="F61" s="54"/>
      <c r="G61" s="54"/>
      <c r="H61" s="16"/>
      <c r="I61" s="60"/>
      <c r="J61" s="54"/>
    </row>
    <row r="62" spans="1:10" ht="56.25" customHeight="1" hidden="1" thickBot="1">
      <c r="A62" s="150">
        <f t="shared" si="0"/>
        <v>58</v>
      </c>
      <c r="B62" s="30"/>
      <c r="C62" s="54"/>
      <c r="D62" s="54"/>
      <c r="E62" s="54"/>
      <c r="F62" s="54"/>
      <c r="G62" s="54"/>
      <c r="H62" s="16"/>
      <c r="I62" s="60"/>
      <c r="J62" s="54"/>
    </row>
    <row r="63" spans="1:10" ht="16.5" thickBot="1">
      <c r="A63" s="150">
        <f t="shared" si="0"/>
        <v>59</v>
      </c>
      <c r="B63" s="7" t="s">
        <v>306</v>
      </c>
      <c r="C63" s="6"/>
      <c r="D63" s="6"/>
      <c r="E63" s="6"/>
      <c r="F63" s="6"/>
      <c r="G63" s="98"/>
      <c r="H63" s="98"/>
      <c r="I63" s="6"/>
      <c r="J63" s="6"/>
    </row>
    <row r="64" spans="1:10" ht="12.75">
      <c r="A64" s="150">
        <f t="shared" si="0"/>
        <v>60</v>
      </c>
      <c r="B64" s="30"/>
      <c r="C64" s="143"/>
      <c r="D64" s="143"/>
      <c r="E64" s="143"/>
      <c r="F64" s="143"/>
      <c r="G64" s="143"/>
      <c r="H64" s="143"/>
      <c r="I64" s="18"/>
      <c r="J64" s="54"/>
    </row>
    <row r="65" spans="1:11" ht="12.75" customHeight="1">
      <c r="A65" s="150">
        <f t="shared" si="0"/>
        <v>61</v>
      </c>
      <c r="B65" s="30"/>
      <c r="C65" s="168" t="s">
        <v>238</v>
      </c>
      <c r="D65" s="168"/>
      <c r="E65" s="168"/>
      <c r="F65" s="31"/>
      <c r="G65" s="59"/>
      <c r="H65" s="69" t="s">
        <v>239</v>
      </c>
      <c r="I65" s="69"/>
      <c r="J65" s="69"/>
      <c r="K65" s="54"/>
    </row>
    <row r="66" spans="1:10" ht="25.5">
      <c r="A66" s="150">
        <f t="shared" si="0"/>
        <v>62</v>
      </c>
      <c r="B66" s="99"/>
      <c r="C66" s="168"/>
      <c r="D66" s="168"/>
      <c r="E66" s="168"/>
      <c r="F66" s="54"/>
      <c r="G66" s="54"/>
      <c r="H66" s="68" t="s">
        <v>210</v>
      </c>
      <c r="I66" s="68" t="s">
        <v>335</v>
      </c>
      <c r="J66" s="68" t="s">
        <v>212</v>
      </c>
    </row>
    <row r="67" spans="1:10" ht="12.75">
      <c r="A67" s="150">
        <f t="shared" si="0"/>
        <v>63</v>
      </c>
      <c r="B67" s="99"/>
      <c r="C67" s="54"/>
      <c r="D67" s="8" t="s">
        <v>73</v>
      </c>
      <c r="E67" s="54"/>
      <c r="F67" s="54"/>
      <c r="G67" s="54"/>
      <c r="H67" s="54">
        <f aca="true" t="shared" si="2" ref="H67:H79">IF(E$110&lt;&gt;0,IF(E67&lt;&gt;0,E67/E$110,""),"")</f>
      </c>
      <c r="I67" s="54"/>
      <c r="J67" s="54"/>
    </row>
    <row r="68" spans="1:10" ht="12.75">
      <c r="A68" s="150">
        <f t="shared" si="0"/>
        <v>64</v>
      </c>
      <c r="B68" s="99"/>
      <c r="C68" s="70">
        <v>5120</v>
      </c>
      <c r="D68" s="71" t="s">
        <v>74</v>
      </c>
      <c r="E68" s="100"/>
      <c r="F68" s="54"/>
      <c r="G68" s="54"/>
      <c r="H68" s="55">
        <f t="shared" si="2"/>
      </c>
      <c r="I68" s="56">
        <f>IF(E$50&lt;&gt;0,IF($E68&lt;&gt;0,$E68/E$50,""),"")</f>
      </c>
      <c r="J68" s="56">
        <f aca="true" t="shared" si="3" ref="J68:J79">IF(E$26&lt;&gt;0,IF($E68&lt;&gt;0,$E68/E$26,""),"")</f>
      </c>
    </row>
    <row r="69" spans="1:10" ht="12.75">
      <c r="A69" s="150">
        <f t="shared" si="0"/>
        <v>65</v>
      </c>
      <c r="B69" s="99"/>
      <c r="C69" s="70">
        <v>5121</v>
      </c>
      <c r="D69" s="71" t="s">
        <v>75</v>
      </c>
      <c r="E69" s="100"/>
      <c r="F69" s="54"/>
      <c r="G69" s="54"/>
      <c r="H69" s="55">
        <f t="shared" si="2"/>
      </c>
      <c r="I69" s="56">
        <f aca="true" t="shared" si="4" ref="I69:I79">IF(E$50&lt;&gt;0,IF($E69&lt;&gt;0,$E69/E$50,""),"")</f>
      </c>
      <c r="J69" s="56">
        <f t="shared" si="3"/>
      </c>
    </row>
    <row r="70" spans="1:10" ht="12.75">
      <c r="A70" s="150">
        <f t="shared" si="0"/>
        <v>66</v>
      </c>
      <c r="B70" s="99"/>
      <c r="C70" s="70">
        <v>5140</v>
      </c>
      <c r="D70" s="71" t="s">
        <v>76</v>
      </c>
      <c r="E70" s="100"/>
      <c r="F70" s="54"/>
      <c r="G70" s="54"/>
      <c r="H70" s="55">
        <f t="shared" si="2"/>
      </c>
      <c r="I70" s="56">
        <f t="shared" si="4"/>
      </c>
      <c r="J70" s="56">
        <f t="shared" si="3"/>
      </c>
    </row>
    <row r="71" spans="1:10" ht="12.75">
      <c r="A71" s="150">
        <f aca="true" t="shared" si="5" ref="A71:A134">A70+1</f>
        <v>67</v>
      </c>
      <c r="B71" s="99"/>
      <c r="C71" s="70">
        <v>5170</v>
      </c>
      <c r="D71" s="71" t="s">
        <v>77</v>
      </c>
      <c r="E71" s="100"/>
      <c r="F71" s="54"/>
      <c r="G71" s="54"/>
      <c r="H71" s="55">
        <f t="shared" si="2"/>
      </c>
      <c r="I71" s="56">
        <f t="shared" si="4"/>
      </c>
      <c r="J71" s="56">
        <f t="shared" si="3"/>
      </c>
    </row>
    <row r="72" spans="1:10" ht="12.75">
      <c r="A72" s="150">
        <f t="shared" si="5"/>
        <v>68</v>
      </c>
      <c r="B72" s="99"/>
      <c r="C72" s="70">
        <v>5180</v>
      </c>
      <c r="D72" s="71" t="s">
        <v>78</v>
      </c>
      <c r="E72" s="100"/>
      <c r="F72" s="54"/>
      <c r="G72" s="54"/>
      <c r="H72" s="55">
        <f t="shared" si="2"/>
      </c>
      <c r="I72" s="56">
        <f t="shared" si="4"/>
      </c>
      <c r="J72" s="56">
        <f t="shared" si="3"/>
      </c>
    </row>
    <row r="73" spans="1:10" ht="12.75">
      <c r="A73" s="150">
        <f t="shared" si="5"/>
        <v>69</v>
      </c>
      <c r="B73" s="99"/>
      <c r="C73" s="70">
        <v>5190</v>
      </c>
      <c r="D73" s="71" t="s">
        <v>79</v>
      </c>
      <c r="E73" s="100"/>
      <c r="F73" s="54"/>
      <c r="G73" s="54"/>
      <c r="H73" s="55">
        <f t="shared" si="2"/>
      </c>
      <c r="I73" s="56">
        <f t="shared" si="4"/>
      </c>
      <c r="J73" s="56">
        <f t="shared" si="3"/>
      </c>
    </row>
    <row r="74" spans="1:10" ht="12.75">
      <c r="A74" s="150">
        <f t="shared" si="5"/>
        <v>70</v>
      </c>
      <c r="B74" s="99"/>
      <c r="C74" s="70">
        <v>5191</v>
      </c>
      <c r="D74" s="71" t="s">
        <v>80</v>
      </c>
      <c r="E74" s="100"/>
      <c r="F74" s="54"/>
      <c r="G74" s="54"/>
      <c r="H74" s="55">
        <f t="shared" si="2"/>
      </c>
      <c r="I74" s="56">
        <f t="shared" si="4"/>
      </c>
      <c r="J74" s="56">
        <f t="shared" si="3"/>
      </c>
    </row>
    <row r="75" spans="1:10" ht="12.75">
      <c r="A75" s="150">
        <f t="shared" si="5"/>
        <v>71</v>
      </c>
      <c r="B75" s="99"/>
      <c r="C75" s="70">
        <v>5192</v>
      </c>
      <c r="D75" s="71" t="s">
        <v>81</v>
      </c>
      <c r="E75" s="100"/>
      <c r="F75" s="54"/>
      <c r="G75" s="54"/>
      <c r="H75" s="55">
        <f t="shared" si="2"/>
      </c>
      <c r="I75" s="56">
        <f t="shared" si="4"/>
      </c>
      <c r="J75" s="56">
        <f t="shared" si="3"/>
      </c>
    </row>
    <row r="76" spans="1:10" ht="12.75">
      <c r="A76" s="150">
        <f t="shared" si="5"/>
        <v>72</v>
      </c>
      <c r="B76" s="99"/>
      <c r="C76" s="70">
        <v>5193</v>
      </c>
      <c r="D76" s="71" t="s">
        <v>82</v>
      </c>
      <c r="E76" s="100"/>
      <c r="F76" s="54"/>
      <c r="G76" s="54"/>
      <c r="H76" s="55">
        <f t="shared" si="2"/>
      </c>
      <c r="I76" s="56">
        <f t="shared" si="4"/>
      </c>
      <c r="J76" s="56">
        <f t="shared" si="3"/>
      </c>
    </row>
    <row r="77" spans="1:10" ht="12.75">
      <c r="A77" s="150">
        <f t="shared" si="5"/>
        <v>73</v>
      </c>
      <c r="B77" s="99"/>
      <c r="C77" s="70">
        <v>5194</v>
      </c>
      <c r="D77" s="71" t="s">
        <v>83</v>
      </c>
      <c r="E77" s="100"/>
      <c r="F77" s="54"/>
      <c r="G77" s="54"/>
      <c r="H77" s="55">
        <f t="shared" si="2"/>
      </c>
      <c r="I77" s="56">
        <f t="shared" si="4"/>
      </c>
      <c r="J77" s="56">
        <f t="shared" si="3"/>
      </c>
    </row>
    <row r="78" spans="1:10" ht="25.5">
      <c r="A78" s="150">
        <f t="shared" si="5"/>
        <v>74</v>
      </c>
      <c r="B78" s="99"/>
      <c r="C78" s="70">
        <v>5195</v>
      </c>
      <c r="D78" s="71" t="s">
        <v>84</v>
      </c>
      <c r="E78" s="100"/>
      <c r="F78" s="54"/>
      <c r="G78" s="54"/>
      <c r="H78" s="55">
        <f t="shared" si="2"/>
      </c>
      <c r="I78" s="56">
        <f t="shared" si="4"/>
      </c>
      <c r="J78" s="56">
        <f t="shared" si="3"/>
      </c>
    </row>
    <row r="79" spans="1:10" ht="12.75">
      <c r="A79" s="150">
        <f t="shared" si="5"/>
        <v>75</v>
      </c>
      <c r="B79" s="99"/>
      <c r="C79" s="70" t="s">
        <v>85</v>
      </c>
      <c r="D79" s="71" t="s">
        <v>86</v>
      </c>
      <c r="E79" s="101">
        <f>SUM(E68:E78)</f>
        <v>0</v>
      </c>
      <c r="F79" s="54"/>
      <c r="G79" s="54"/>
      <c r="H79" s="55">
        <f t="shared" si="2"/>
      </c>
      <c r="I79" s="56">
        <f t="shared" si="4"/>
      </c>
      <c r="J79" s="56">
        <f t="shared" si="3"/>
      </c>
    </row>
    <row r="80" spans="1:10" ht="12.75">
      <c r="A80" s="150">
        <f t="shared" si="5"/>
        <v>76</v>
      </c>
      <c r="B80" s="99"/>
      <c r="C80" s="54"/>
      <c r="D80" s="54"/>
      <c r="E80" s="102"/>
      <c r="F80" s="54"/>
      <c r="G80" s="54"/>
      <c r="H80" s="54"/>
      <c r="I80" s="54"/>
      <c r="J80" s="54"/>
    </row>
    <row r="81" spans="1:10" ht="12.75">
      <c r="A81" s="150">
        <f t="shared" si="5"/>
        <v>77</v>
      </c>
      <c r="B81" s="99"/>
      <c r="C81" s="54"/>
      <c r="D81" s="8" t="s">
        <v>87</v>
      </c>
      <c r="E81" s="102"/>
      <c r="F81" s="54"/>
      <c r="G81" s="54"/>
      <c r="H81" s="54">
        <f aca="true" t="shared" si="6" ref="H81:H87">IF(E$110&lt;&gt;0,IF(E81&lt;&gt;0,E81/E$110,""),"")</f>
      </c>
      <c r="I81" s="54"/>
      <c r="J81" s="54"/>
    </row>
    <row r="82" spans="1:10" ht="12.75">
      <c r="A82" s="150">
        <f t="shared" si="5"/>
        <v>78</v>
      </c>
      <c r="B82" s="99"/>
      <c r="C82" s="70">
        <v>5220</v>
      </c>
      <c r="D82" s="71" t="s">
        <v>88</v>
      </c>
      <c r="E82" s="100"/>
      <c r="F82" s="54"/>
      <c r="G82" s="54"/>
      <c r="H82" s="55">
        <f t="shared" si="6"/>
      </c>
      <c r="I82" s="56">
        <f aca="true" t="shared" si="7" ref="I82:I87">IF(E$50&lt;&gt;0,IF($E82&lt;&gt;0,$E82/E$50,""),"")</f>
      </c>
      <c r="J82" s="56">
        <f aca="true" t="shared" si="8" ref="J82:J87">IF(E$26&lt;&gt;0,IF($E82&lt;&gt;0,$E82/E$26,""),"")</f>
      </c>
    </row>
    <row r="83" spans="1:10" ht="12.75">
      <c r="A83" s="150">
        <f t="shared" si="5"/>
        <v>79</v>
      </c>
      <c r="B83" s="99"/>
      <c r="C83" s="70">
        <v>5240</v>
      </c>
      <c r="D83" s="71" t="s">
        <v>89</v>
      </c>
      <c r="E83" s="100"/>
      <c r="F83" s="54"/>
      <c r="G83" s="54"/>
      <c r="H83" s="55">
        <f t="shared" si="6"/>
      </c>
      <c r="I83" s="56">
        <f t="shared" si="7"/>
      </c>
      <c r="J83" s="56">
        <f t="shared" si="8"/>
      </c>
    </row>
    <row r="84" spans="1:10" ht="12.75">
      <c r="A84" s="150">
        <f t="shared" si="5"/>
        <v>80</v>
      </c>
      <c r="B84" s="99"/>
      <c r="C84" s="70">
        <v>5250</v>
      </c>
      <c r="D84" s="71" t="s">
        <v>90</v>
      </c>
      <c r="E84" s="100"/>
      <c r="F84" s="54"/>
      <c r="G84" s="54"/>
      <c r="H84" s="55">
        <f t="shared" si="6"/>
      </c>
      <c r="I84" s="56">
        <f t="shared" si="7"/>
      </c>
      <c r="J84" s="56">
        <f t="shared" si="8"/>
      </c>
    </row>
    <row r="85" spans="1:10" ht="12.75">
      <c r="A85" s="150">
        <f t="shared" si="5"/>
        <v>81</v>
      </c>
      <c r="B85" s="99"/>
      <c r="C85" s="70">
        <v>5270</v>
      </c>
      <c r="D85" s="71" t="s">
        <v>91</v>
      </c>
      <c r="E85" s="100"/>
      <c r="F85" s="54"/>
      <c r="G85" s="54"/>
      <c r="H85" s="55">
        <f t="shared" si="6"/>
      </c>
      <c r="I85" s="56">
        <f t="shared" si="7"/>
      </c>
      <c r="J85" s="56">
        <f t="shared" si="8"/>
      </c>
    </row>
    <row r="86" spans="1:10" ht="12.75">
      <c r="A86" s="150">
        <f t="shared" si="5"/>
        <v>82</v>
      </c>
      <c r="B86" s="99"/>
      <c r="C86" s="70">
        <v>5290</v>
      </c>
      <c r="D86" s="71" t="s">
        <v>92</v>
      </c>
      <c r="E86" s="100"/>
      <c r="F86" s="54"/>
      <c r="G86" s="54"/>
      <c r="H86" s="55">
        <f t="shared" si="6"/>
      </c>
      <c r="I86" s="56">
        <f t="shared" si="7"/>
      </c>
      <c r="J86" s="56">
        <f t="shared" si="8"/>
      </c>
    </row>
    <row r="87" spans="1:10" ht="12.75">
      <c r="A87" s="150">
        <f t="shared" si="5"/>
        <v>83</v>
      </c>
      <c r="B87" s="99"/>
      <c r="C87" s="70" t="s">
        <v>93</v>
      </c>
      <c r="D87" s="71" t="s">
        <v>94</v>
      </c>
      <c r="E87" s="101">
        <f>SUM(E82:E86)</f>
        <v>0</v>
      </c>
      <c r="F87" s="54"/>
      <c r="G87" s="54"/>
      <c r="H87" s="55">
        <f t="shared" si="6"/>
      </c>
      <c r="I87" s="56">
        <f t="shared" si="7"/>
      </c>
      <c r="J87" s="56">
        <f t="shared" si="8"/>
      </c>
    </row>
    <row r="88" spans="1:10" ht="12.75">
      <c r="A88" s="150">
        <f t="shared" si="5"/>
        <v>84</v>
      </c>
      <c r="B88" s="99"/>
      <c r="C88" s="54"/>
      <c r="D88" s="54"/>
      <c r="E88" s="102"/>
      <c r="F88" s="54"/>
      <c r="G88" s="54"/>
      <c r="H88" s="54"/>
      <c r="I88" s="54"/>
      <c r="J88" s="54"/>
    </row>
    <row r="89" spans="1:10" ht="25.5">
      <c r="A89" s="150">
        <f t="shared" si="5"/>
        <v>85</v>
      </c>
      <c r="B89" s="99"/>
      <c r="C89" s="70" t="s">
        <v>95</v>
      </c>
      <c r="D89" s="71" t="s">
        <v>96</v>
      </c>
      <c r="E89" s="101">
        <f>E79-E87</f>
        <v>0</v>
      </c>
      <c r="F89" s="54"/>
      <c r="G89" s="54"/>
      <c r="H89" s="55">
        <f>IF(E$110&lt;&gt;0,IF(E89&lt;&gt;0,E89/E$110,""),"")</f>
      </c>
      <c r="I89" s="56">
        <f>IF(E$50&lt;&gt;0,IF($E89&lt;&gt;0,$E89/E$50,""),"")</f>
      </c>
      <c r="J89" s="56">
        <f>IF(E$26&lt;&gt;0,IF($E89&lt;&gt;0,$E89/E$26,""),"")</f>
      </c>
    </row>
    <row r="90" spans="1:10" ht="12.75">
      <c r="A90" s="150">
        <f t="shared" si="5"/>
        <v>86</v>
      </c>
      <c r="B90" s="99"/>
      <c r="C90" s="54"/>
      <c r="D90" s="54"/>
      <c r="E90" s="102"/>
      <c r="F90" s="54"/>
      <c r="G90" s="54"/>
      <c r="H90" s="54"/>
      <c r="I90" s="54"/>
      <c r="J90" s="54"/>
    </row>
    <row r="91" spans="1:10" ht="12.75">
      <c r="A91" s="150">
        <f t="shared" si="5"/>
        <v>87</v>
      </c>
      <c r="B91" s="99"/>
      <c r="C91" s="54"/>
      <c r="D91" s="54"/>
      <c r="E91" s="102"/>
      <c r="F91" s="54"/>
      <c r="G91" s="54"/>
      <c r="H91" s="54"/>
      <c r="I91" s="54"/>
      <c r="J91" s="54"/>
    </row>
    <row r="92" spans="1:10" ht="38.25">
      <c r="A92" s="150">
        <f t="shared" si="5"/>
        <v>88</v>
      </c>
      <c r="B92" s="99"/>
      <c r="C92" s="70">
        <v>5300</v>
      </c>
      <c r="D92" s="71" t="s">
        <v>214</v>
      </c>
      <c r="E92" s="100"/>
      <c r="F92" s="54"/>
      <c r="G92" s="54"/>
      <c r="H92" s="55">
        <f>IF(E$110&lt;&gt;0,IF(E92&lt;&gt;0,E92/E$110,""),"")</f>
      </c>
      <c r="I92" s="56">
        <f>IF(E$50&lt;&gt;0,IF($E92&lt;&gt;0,$E92/E$50,""),"")</f>
      </c>
      <c r="J92" s="56">
        <f>IF(E$26&lt;&gt;0,IF($E92&lt;&gt;0,$E92/E$26,""),"")</f>
      </c>
    </row>
    <row r="93" spans="1:10" ht="12.75">
      <c r="A93" s="150">
        <f t="shared" si="5"/>
        <v>89</v>
      </c>
      <c r="B93" s="99"/>
      <c r="C93" s="54"/>
      <c r="D93" s="54"/>
      <c r="E93" s="102"/>
      <c r="F93" s="54"/>
      <c r="G93" s="54"/>
      <c r="H93" s="54"/>
      <c r="I93" s="54"/>
      <c r="J93" s="54"/>
    </row>
    <row r="94" spans="1:10" ht="12.75">
      <c r="A94" s="150">
        <f t="shared" si="5"/>
        <v>90</v>
      </c>
      <c r="B94" s="99"/>
      <c r="C94" s="54"/>
      <c r="D94" s="8" t="s">
        <v>97</v>
      </c>
      <c r="E94" s="102"/>
      <c r="F94" s="54"/>
      <c r="G94" s="54"/>
      <c r="H94" s="54"/>
      <c r="I94" s="54"/>
      <c r="J94" s="54"/>
    </row>
    <row r="95" spans="1:10" ht="12.75">
      <c r="A95" s="150">
        <f t="shared" si="5"/>
        <v>91</v>
      </c>
      <c r="B95" s="99"/>
      <c r="C95" s="70">
        <v>5410</v>
      </c>
      <c r="D95" s="71" t="s">
        <v>98</v>
      </c>
      <c r="E95" s="100"/>
      <c r="F95" s="54"/>
      <c r="G95" s="54"/>
      <c r="H95" s="55">
        <f>IF(E$110&lt;&gt;0,IF(E95&lt;&gt;0,E95/E$110,""),"")</f>
      </c>
      <c r="I95" s="56">
        <f>IF(E$50&lt;&gt;0,IF($E95&lt;&gt;0,$E95/E$50,""),"")</f>
      </c>
      <c r="J95" s="56">
        <f>IF(E$26&lt;&gt;0,IF($E95&lt;&gt;0,$E95/E$26,""),"")</f>
      </c>
    </row>
    <row r="96" spans="1:10" ht="25.5">
      <c r="A96" s="150">
        <f t="shared" si="5"/>
        <v>92</v>
      </c>
      <c r="B96" s="99"/>
      <c r="C96" s="70">
        <v>5430</v>
      </c>
      <c r="D96" s="71" t="s">
        <v>99</v>
      </c>
      <c r="E96" s="100"/>
      <c r="F96" s="54"/>
      <c r="G96" s="54"/>
      <c r="H96" s="55">
        <f>IF(E$110&lt;&gt;0,IF(E96&lt;&gt;0,E96/E$110,""),"")</f>
      </c>
      <c r="I96" s="56">
        <f>IF(E$50&lt;&gt;0,IF($E96&lt;&gt;0,$E96/E$50,""),"")</f>
      </c>
      <c r="J96" s="56">
        <f>IF(E$26&lt;&gt;0,IF($E96&lt;&gt;0,$E96/E$26,""),"")</f>
      </c>
    </row>
    <row r="97" spans="1:10" ht="25.5">
      <c r="A97" s="150">
        <f t="shared" si="5"/>
        <v>93</v>
      </c>
      <c r="B97" s="99"/>
      <c r="C97" s="70">
        <v>5440</v>
      </c>
      <c r="D97" s="71" t="s">
        <v>100</v>
      </c>
      <c r="E97" s="100"/>
      <c r="F97" s="54"/>
      <c r="G97" s="54"/>
      <c r="H97" s="55">
        <f>IF(E$110&lt;&gt;0,IF(E97&lt;&gt;0,E97/E$110,""),"")</f>
      </c>
      <c r="I97" s="56">
        <f>IF(E$50&lt;&gt;0,IF($E97&lt;&gt;0,$E97/E$50,""),"")</f>
      </c>
      <c r="J97" s="56">
        <f>IF(E$26&lt;&gt;0,IF($E97&lt;&gt;0,$E97/E$26,""),"")</f>
      </c>
    </row>
    <row r="98" spans="1:10" ht="12.75">
      <c r="A98" s="150">
        <f t="shared" si="5"/>
        <v>94</v>
      </c>
      <c r="B98" s="99"/>
      <c r="C98" s="70">
        <v>5490</v>
      </c>
      <c r="D98" s="71" t="s">
        <v>101</v>
      </c>
      <c r="E98" s="100"/>
      <c r="F98" s="54"/>
      <c r="G98" s="54"/>
      <c r="H98" s="55">
        <f>IF(E$110&lt;&gt;0,IF(E98&lt;&gt;0,E98/E$110,""),"")</f>
      </c>
      <c r="I98" s="56">
        <f>IF(E$50&lt;&gt;0,IF($E98&lt;&gt;0,$E98/E$50,""),"")</f>
      </c>
      <c r="J98" s="56">
        <f>IF(E$26&lt;&gt;0,IF($E98&lt;&gt;0,$E98/E$26,""),"")</f>
      </c>
    </row>
    <row r="99" spans="1:10" ht="12.75">
      <c r="A99" s="150">
        <f t="shared" si="5"/>
        <v>95</v>
      </c>
      <c r="B99" s="99"/>
      <c r="C99" s="70" t="s">
        <v>102</v>
      </c>
      <c r="D99" s="71" t="s">
        <v>103</v>
      </c>
      <c r="E99" s="101">
        <f>SUM(E95:E98)</f>
        <v>0</v>
      </c>
      <c r="F99" s="54"/>
      <c r="G99" s="54"/>
      <c r="H99" s="55">
        <f>IF(E$110&lt;&gt;0,IF(E99&lt;&gt;0,E99/E$110,""),"")</f>
      </c>
      <c r="I99" s="56">
        <f>IF(E$50&lt;&gt;0,IF($E99&lt;&gt;0,$E99/E$50,""),"")</f>
      </c>
      <c r="J99" s="56">
        <f>IF(E$26&lt;&gt;0,IF($E99&lt;&gt;0,$E99/E$26,""),"")</f>
      </c>
    </row>
    <row r="100" spans="1:10" ht="12.75">
      <c r="A100" s="150">
        <f t="shared" si="5"/>
        <v>96</v>
      </c>
      <c r="B100" s="99"/>
      <c r="C100" s="54"/>
      <c r="D100" s="54"/>
      <c r="E100" s="102"/>
      <c r="F100" s="54"/>
      <c r="G100" s="54"/>
      <c r="H100" s="54"/>
      <c r="I100" s="54"/>
      <c r="J100" s="54"/>
    </row>
    <row r="101" spans="1:10" ht="12.75">
      <c r="A101" s="150">
        <f t="shared" si="5"/>
        <v>97</v>
      </c>
      <c r="B101" s="99"/>
      <c r="C101" s="54"/>
      <c r="D101" s="8" t="s">
        <v>104</v>
      </c>
      <c r="E101" s="102"/>
      <c r="F101" s="54"/>
      <c r="G101" s="54"/>
      <c r="H101" s="54"/>
      <c r="I101" s="54"/>
      <c r="J101" s="54"/>
    </row>
    <row r="102" spans="1:10" ht="12.75">
      <c r="A102" s="150">
        <f t="shared" si="5"/>
        <v>98</v>
      </c>
      <c r="B102" s="99"/>
      <c r="C102" s="70">
        <v>5910</v>
      </c>
      <c r="D102" s="71" t="s">
        <v>105</v>
      </c>
      <c r="E102" s="100"/>
      <c r="F102" s="54"/>
      <c r="G102" s="54"/>
      <c r="H102" s="55">
        <f aca="true" t="shared" si="9" ref="H102:H108">IF(E$110&lt;&gt;0,IF(E102&lt;&gt;0,E102/E$110,""),"")</f>
      </c>
      <c r="I102" s="56">
        <f aca="true" t="shared" si="10" ref="I102:I108">IF(E$50&lt;&gt;0,IF($E102&lt;&gt;0,$E102/E$50,""),"")</f>
      </c>
      <c r="J102" s="56">
        <f aca="true" t="shared" si="11" ref="J102:J108">IF(E$26&lt;&gt;0,IF($E102&lt;&gt;0,$E102/E$26,""),"")</f>
      </c>
    </row>
    <row r="103" spans="1:10" ht="12.75">
      <c r="A103" s="150">
        <f t="shared" si="5"/>
        <v>99</v>
      </c>
      <c r="B103" s="99"/>
      <c r="C103" s="70">
        <v>5920</v>
      </c>
      <c r="D103" s="71" t="s">
        <v>106</v>
      </c>
      <c r="E103" s="100"/>
      <c r="F103" s="54"/>
      <c r="G103" s="54"/>
      <c r="H103" s="55">
        <f t="shared" si="9"/>
      </c>
      <c r="I103" s="56">
        <f t="shared" si="10"/>
      </c>
      <c r="J103" s="56">
        <f t="shared" si="11"/>
      </c>
    </row>
    <row r="104" spans="1:10" ht="12.75">
      <c r="A104" s="150">
        <f t="shared" si="5"/>
        <v>100</v>
      </c>
      <c r="B104" s="99"/>
      <c r="C104" s="70">
        <v>5945</v>
      </c>
      <c r="D104" s="71" t="s">
        <v>107</v>
      </c>
      <c r="E104" s="100"/>
      <c r="F104" s="54"/>
      <c r="G104" s="54"/>
      <c r="H104" s="55">
        <f t="shared" si="9"/>
      </c>
      <c r="I104" s="56">
        <f t="shared" si="10"/>
      </c>
      <c r="J104" s="56">
        <f t="shared" si="11"/>
      </c>
    </row>
    <row r="105" spans="1:10" ht="12.75">
      <c r="A105" s="150">
        <f t="shared" si="5"/>
        <v>101</v>
      </c>
      <c r="B105" s="99"/>
      <c r="C105" s="70">
        <v>5960</v>
      </c>
      <c r="D105" s="71" t="s">
        <v>108</v>
      </c>
      <c r="E105" s="100"/>
      <c r="F105" s="54"/>
      <c r="G105" s="54"/>
      <c r="H105" s="55">
        <f t="shared" si="9"/>
      </c>
      <c r="I105" s="56">
        <f t="shared" si="10"/>
      </c>
      <c r="J105" s="56">
        <f t="shared" si="11"/>
      </c>
    </row>
    <row r="106" spans="1:10" ht="12.75">
      <c r="A106" s="150">
        <f t="shared" si="5"/>
        <v>102</v>
      </c>
      <c r="B106" s="99"/>
      <c r="C106" s="70">
        <v>5970</v>
      </c>
      <c r="D106" s="71" t="s">
        <v>109</v>
      </c>
      <c r="E106" s="100"/>
      <c r="F106" s="54"/>
      <c r="G106" s="54"/>
      <c r="H106" s="55">
        <f t="shared" si="9"/>
      </c>
      <c r="I106" s="56">
        <f t="shared" si="10"/>
      </c>
      <c r="J106" s="56">
        <f t="shared" si="11"/>
      </c>
    </row>
    <row r="107" spans="1:10" ht="12.75">
      <c r="A107" s="150">
        <f t="shared" si="5"/>
        <v>103</v>
      </c>
      <c r="B107" s="99"/>
      <c r="C107" s="70">
        <v>5990</v>
      </c>
      <c r="D107" s="71" t="s">
        <v>110</v>
      </c>
      <c r="E107" s="100"/>
      <c r="F107" s="54"/>
      <c r="G107" s="54"/>
      <c r="H107" s="55">
        <f t="shared" si="9"/>
      </c>
      <c r="I107" s="56">
        <f t="shared" si="10"/>
      </c>
      <c r="J107" s="56">
        <f t="shared" si="11"/>
      </c>
    </row>
    <row r="108" spans="1:10" ht="12.75">
      <c r="A108" s="150">
        <f t="shared" si="5"/>
        <v>104</v>
      </c>
      <c r="B108" s="99"/>
      <c r="C108" s="70" t="s">
        <v>111</v>
      </c>
      <c r="D108" s="71" t="s">
        <v>112</v>
      </c>
      <c r="E108" s="101">
        <f>SUM(E102:E107)</f>
        <v>0</v>
      </c>
      <c r="F108" s="54"/>
      <c r="G108" s="54"/>
      <c r="H108" s="55">
        <f t="shared" si="9"/>
      </c>
      <c r="I108" s="56">
        <f t="shared" si="10"/>
      </c>
      <c r="J108" s="56">
        <f t="shared" si="11"/>
      </c>
    </row>
    <row r="109" spans="1:10" ht="12.75">
      <c r="A109" s="150">
        <f t="shared" si="5"/>
        <v>105</v>
      </c>
      <c r="B109" s="99"/>
      <c r="C109" s="54"/>
      <c r="D109" s="54"/>
      <c r="E109" s="102"/>
      <c r="F109" s="54"/>
      <c r="G109" s="54"/>
      <c r="H109" s="54"/>
      <c r="I109" s="54"/>
      <c r="J109" s="54"/>
    </row>
    <row r="110" spans="1:10" ht="13.5" thickBot="1">
      <c r="A110" s="150">
        <f t="shared" si="5"/>
        <v>106</v>
      </c>
      <c r="B110" s="99"/>
      <c r="C110" s="70" t="s">
        <v>113</v>
      </c>
      <c r="D110" s="71" t="s">
        <v>114</v>
      </c>
      <c r="E110" s="103">
        <f>E89+E92+E99+E108</f>
        <v>0</v>
      </c>
      <c r="F110" s="54"/>
      <c r="G110" s="54"/>
      <c r="H110" s="55">
        <f>IF(E$110&lt;&gt;0,IF(E110&lt;&gt;0,E110/E$110,""),"")</f>
      </c>
      <c r="I110" s="56">
        <f>IF(E$50&lt;&gt;0,IF($E110&lt;&gt;0,$E110/E$50,""),"")</f>
      </c>
      <c r="J110" s="56">
        <f>IF(E$26&lt;&gt;0,IF($E110&lt;&gt;0,$E110/E$26,""),"")</f>
      </c>
    </row>
    <row r="111" spans="1:10" ht="14.25" thickBot="1" thickTop="1">
      <c r="A111" s="150">
        <f t="shared" si="5"/>
        <v>107</v>
      </c>
      <c r="B111" s="99"/>
      <c r="C111" s="54"/>
      <c r="D111" s="54"/>
      <c r="E111" s="102"/>
      <c r="F111" s="54"/>
      <c r="G111" s="54"/>
      <c r="H111" s="57"/>
      <c r="I111" s="58"/>
      <c r="J111" s="58"/>
    </row>
    <row r="112" spans="1:10" ht="16.5" thickBot="1">
      <c r="A112" s="150">
        <f t="shared" si="5"/>
        <v>108</v>
      </c>
      <c r="B112" s="7" t="s">
        <v>323</v>
      </c>
      <c r="C112" s="6"/>
      <c r="D112" s="6"/>
      <c r="E112" s="6"/>
      <c r="F112" s="6"/>
      <c r="G112" s="98"/>
      <c r="H112" s="98"/>
      <c r="I112" s="6"/>
      <c r="J112" s="6"/>
    </row>
    <row r="113" spans="1:10" ht="12.75">
      <c r="A113" s="150">
        <f t="shared" si="5"/>
        <v>109</v>
      </c>
      <c r="B113" s="30"/>
      <c r="C113" s="143"/>
      <c r="D113" s="143"/>
      <c r="E113" s="143"/>
      <c r="F113" s="143"/>
      <c r="G113" s="143"/>
      <c r="H113" s="143"/>
      <c r="I113" s="18"/>
      <c r="J113" s="54"/>
    </row>
    <row r="114" spans="1:11" ht="12.75" customHeight="1">
      <c r="A114" s="150">
        <f t="shared" si="5"/>
        <v>110</v>
      </c>
      <c r="B114" s="30"/>
      <c r="C114" s="168" t="s">
        <v>238</v>
      </c>
      <c r="D114" s="168"/>
      <c r="E114" s="168"/>
      <c r="F114" s="31"/>
      <c r="G114" s="59"/>
      <c r="H114" s="69" t="s">
        <v>239</v>
      </c>
      <c r="I114" s="69"/>
      <c r="J114" s="69"/>
      <c r="K114" s="54"/>
    </row>
    <row r="115" spans="1:10" ht="25.5">
      <c r="A115" s="150">
        <f t="shared" si="5"/>
        <v>111</v>
      </c>
      <c r="B115" s="99"/>
      <c r="C115" s="168"/>
      <c r="D115" s="168"/>
      <c r="E115" s="168"/>
      <c r="F115" s="54"/>
      <c r="G115" s="54"/>
      <c r="H115" s="68" t="s">
        <v>210</v>
      </c>
      <c r="I115" s="68" t="s">
        <v>335</v>
      </c>
      <c r="J115" s="68" t="s">
        <v>212</v>
      </c>
    </row>
    <row r="116" spans="1:10" ht="12.75">
      <c r="A116" s="150">
        <f t="shared" si="5"/>
        <v>112</v>
      </c>
      <c r="B116" s="99"/>
      <c r="C116" s="54"/>
      <c r="D116" s="8" t="s">
        <v>115</v>
      </c>
      <c r="E116" s="102"/>
      <c r="F116" s="54"/>
      <c r="G116" s="54"/>
      <c r="H116" s="54"/>
      <c r="I116" s="54"/>
      <c r="J116" s="54"/>
    </row>
    <row r="117" spans="1:17" ht="12.75">
      <c r="A117" s="150">
        <f t="shared" si="5"/>
        <v>113</v>
      </c>
      <c r="B117" s="99"/>
      <c r="C117" s="70">
        <v>6203</v>
      </c>
      <c r="D117" s="71" t="s">
        <v>116</v>
      </c>
      <c r="E117" s="100"/>
      <c r="F117" s="54"/>
      <c r="G117" s="54"/>
      <c r="H117" s="55">
        <f>IF(E$110&lt;&gt;0,IF(E117&lt;&gt;0,E117/E$110,""),"")</f>
      </c>
      <c r="I117" s="56">
        <f>IF(E$50&lt;&gt;0,IF($E117&lt;&gt;0,$E117/E$50,""),"")</f>
      </c>
      <c r="J117" s="56">
        <f>IF(E$26&lt;&gt;0,IF($E117&lt;&gt;0,$E117/E$26,""),"")</f>
      </c>
      <c r="Q117" s="104"/>
    </row>
    <row r="118" spans="1:17" ht="12.75">
      <c r="A118" s="150">
        <f t="shared" si="5"/>
        <v>114</v>
      </c>
      <c r="B118" s="99"/>
      <c r="C118" s="70">
        <v>6204</v>
      </c>
      <c r="D118" s="71" t="s">
        <v>117</v>
      </c>
      <c r="E118" s="100"/>
      <c r="F118" s="54"/>
      <c r="G118" s="54"/>
      <c r="H118" s="55">
        <f>IF(E$110&lt;&gt;0,IF(E118&lt;&gt;0,E118/E$110,""),"")</f>
      </c>
      <c r="I118" s="56">
        <f>IF(E$50&lt;&gt;0,IF($E118&lt;&gt;0,$E118/E$50,""),"")</f>
      </c>
      <c r="J118" s="56">
        <f>IF(E$26&lt;&gt;0,IF($E118&lt;&gt;0,$E118/E$26,""),"")</f>
      </c>
      <c r="Q118" s="104"/>
    </row>
    <row r="119" spans="1:17" ht="12.75">
      <c r="A119" s="150">
        <f t="shared" si="5"/>
        <v>115</v>
      </c>
      <c r="B119" s="99"/>
      <c r="C119" s="70">
        <v>6210</v>
      </c>
      <c r="D119" s="71" t="s">
        <v>118</v>
      </c>
      <c r="E119" s="100"/>
      <c r="F119" s="54"/>
      <c r="G119" s="60"/>
      <c r="H119" s="55">
        <f>IF(E$110&lt;&gt;0,IF(E119&lt;&gt;0,E119/E$110,""),"")</f>
      </c>
      <c r="I119" s="56">
        <f>IF(E$50&lt;&gt;0,IF($E119&lt;&gt;0,$E119/E$50,""),"")</f>
      </c>
      <c r="J119" s="56">
        <f>IF(E$26&lt;&gt;0,IF($E119&lt;&gt;0,$E119/E$26,""),"")</f>
      </c>
      <c r="Q119" s="104"/>
    </row>
    <row r="120" spans="1:10" ht="12.75">
      <c r="A120" s="150">
        <f t="shared" si="5"/>
        <v>116</v>
      </c>
      <c r="B120" s="99"/>
      <c r="C120" s="70">
        <v>6250</v>
      </c>
      <c r="D120" s="71" t="s">
        <v>119</v>
      </c>
      <c r="E120" s="100"/>
      <c r="F120" s="54"/>
      <c r="G120" s="54"/>
      <c r="H120" s="55">
        <f>IF(E$110&lt;&gt;0,IF(E120&lt;&gt;0,E120/E$110,""),"")</f>
      </c>
      <c r="I120" s="56">
        <f>IF(E$50&lt;&gt;0,IF($E120&lt;&gt;0,$E120/E$50,""),"")</f>
      </c>
      <c r="J120" s="56">
        <f>IF(E$26&lt;&gt;0,IF($E120&lt;&gt;0,$E120/E$26,""),"")</f>
      </c>
    </row>
    <row r="121" spans="1:10" ht="12.75">
      <c r="A121" s="150">
        <f t="shared" si="5"/>
        <v>117</v>
      </c>
      <c r="B121" s="99"/>
      <c r="C121" s="70">
        <v>6310</v>
      </c>
      <c r="D121" s="71" t="s">
        <v>120</v>
      </c>
      <c r="E121" s="100"/>
      <c r="F121" s="54"/>
      <c r="G121" s="54"/>
      <c r="H121" s="55">
        <f>IF(E$110&lt;&gt;0,IF(E121&lt;&gt;0,E121/E$110,""),"")</f>
      </c>
      <c r="I121" s="56">
        <f>IF(E$50&lt;&gt;0,IF($E121&lt;&gt;0,$E121/E$50,""),"")</f>
      </c>
      <c r="J121" s="56">
        <f>IF(E$26&lt;&gt;0,IF($E121&lt;&gt;0,$E121/E$26,""),"")</f>
      </c>
    </row>
    <row r="122" spans="1:10" ht="33.75" customHeight="1">
      <c r="A122" s="150">
        <f t="shared" si="5"/>
        <v>118</v>
      </c>
      <c r="B122" s="99"/>
      <c r="C122" s="54"/>
      <c r="D122" s="65" t="s">
        <v>216</v>
      </c>
      <c r="E122" s="54"/>
      <c r="F122" s="105"/>
      <c r="G122" s="161">
        <f>IF(E121&lt;&gt;0,IF(F122&lt;&gt;0,E121/(F122*2080),""),"")</f>
      </c>
      <c r="H122" s="160">
        <f>IF(E121&lt;&gt;0,IF(F122&lt;&gt;0,"Average Hourly Rate",""),"")</f>
      </c>
      <c r="I122" s="60"/>
      <c r="J122" s="60"/>
    </row>
    <row r="123" spans="1:10" ht="12.75">
      <c r="A123" s="150">
        <f t="shared" si="5"/>
        <v>119</v>
      </c>
      <c r="B123" s="99"/>
      <c r="C123" s="54"/>
      <c r="D123" s="54"/>
      <c r="E123" s="54"/>
      <c r="F123" s="54"/>
      <c r="G123" s="162">
        <f>IF($E$50&lt;&gt;0,IF(F122&lt;&gt;0,(F122*2080)/$E$50,""),"")</f>
      </c>
      <c r="H123" s="160">
        <f>IF($E$50&lt;&gt;0,IF(F122&lt;&gt;0,"Hours per Resident Day",""),"")</f>
      </c>
      <c r="I123" s="60"/>
      <c r="J123" s="60"/>
    </row>
    <row r="124" spans="1:10" ht="12.75">
      <c r="A124" s="150">
        <f t="shared" si="5"/>
        <v>120</v>
      </c>
      <c r="B124" s="99"/>
      <c r="C124" s="70">
        <v>6311</v>
      </c>
      <c r="D124" s="71" t="s">
        <v>121</v>
      </c>
      <c r="E124" s="100"/>
      <c r="F124" s="54"/>
      <c r="G124" s="54"/>
      <c r="H124" s="55">
        <f>IF(E$110&lt;&gt;0,IF(E124&lt;&gt;0,E124/E$110,""),"")</f>
      </c>
      <c r="I124" s="56">
        <f>IF(E$50&lt;&gt;0,IF($E124&lt;&gt;0,$E124/E$50,""),"")</f>
      </c>
      <c r="J124" s="56">
        <f>IF(E$26&lt;&gt;0,IF($E124&lt;&gt;0,$E124/E$26,""),"")</f>
      </c>
    </row>
    <row r="125" spans="1:10" ht="12.75">
      <c r="A125" s="150">
        <f t="shared" si="5"/>
        <v>121</v>
      </c>
      <c r="B125" s="99"/>
      <c r="C125" s="70">
        <v>6312</v>
      </c>
      <c r="D125" s="71" t="s">
        <v>122</v>
      </c>
      <c r="E125" s="100"/>
      <c r="F125" s="54"/>
      <c r="G125" s="60"/>
      <c r="H125" s="55">
        <f>IF(E$110&lt;&gt;0,IF(E125&lt;&gt;0,E125/E$110,""),"")</f>
      </c>
      <c r="I125" s="56">
        <f>IF(E$50&lt;&gt;0,IF($E125&lt;&gt;0,$E125/E$50,""),"")</f>
      </c>
      <c r="J125" s="56">
        <f>IF(E$26&lt;&gt;0,IF($E125&lt;&gt;0,$E125/E$26,""),"")</f>
      </c>
    </row>
    <row r="126" spans="1:10" ht="12.75">
      <c r="A126" s="150">
        <f t="shared" si="5"/>
        <v>122</v>
      </c>
      <c r="B126" s="99"/>
      <c r="C126" s="70">
        <v>6320</v>
      </c>
      <c r="D126" s="71" t="s">
        <v>123</v>
      </c>
      <c r="E126" s="100"/>
      <c r="F126" s="54"/>
      <c r="G126" s="54"/>
      <c r="H126" s="55">
        <f>IF(E$110&lt;&gt;0,IF(E126&lt;&gt;0,E126/E$110,""),"")</f>
      </c>
      <c r="I126" s="56">
        <f>IF(E$50&lt;&gt;0,IF($E126&lt;&gt;0,$E126/E$50,""),"")</f>
      </c>
      <c r="J126" s="56">
        <f>IF(E$26&lt;&gt;0,IF($E126&lt;&gt;0,$E126/E$26,""),"")</f>
      </c>
    </row>
    <row r="127" spans="1:10" ht="12.75">
      <c r="A127" s="150">
        <f t="shared" si="5"/>
        <v>123</v>
      </c>
      <c r="B127" s="99"/>
      <c r="C127" s="70">
        <v>6330</v>
      </c>
      <c r="D127" s="71" t="s">
        <v>124</v>
      </c>
      <c r="E127" s="100"/>
      <c r="F127" s="54"/>
      <c r="G127" s="54"/>
      <c r="H127" s="55">
        <f>IF(E$110&lt;&gt;0,IF(E127&lt;&gt;0,E127/E$110,""),"")</f>
      </c>
      <c r="I127" s="56">
        <f>IF(E$50&lt;&gt;0,IF($E127&lt;&gt;0,$E127/E$50,""),"")</f>
      </c>
      <c r="J127" s="56">
        <f>IF(E$26&lt;&gt;0,IF($E127&lt;&gt;0,$E127/E$26,""),"")</f>
      </c>
    </row>
    <row r="128" spans="1:10" ht="33.75" customHeight="1">
      <c r="A128" s="150">
        <f t="shared" si="5"/>
        <v>124</v>
      </c>
      <c r="B128" s="99"/>
      <c r="C128" s="54"/>
      <c r="D128" s="65" t="s">
        <v>217</v>
      </c>
      <c r="E128" s="54"/>
      <c r="F128" s="105"/>
      <c r="G128" s="161">
        <f>IF(E127&lt;&gt;0,IF(F128&lt;&gt;0,E127/(F128*2080),""),"")</f>
      </c>
      <c r="H128" s="160">
        <f>IF(E127&lt;&gt;0,IF(F128&lt;&gt;0,"Average Hourly Rate",""),"")</f>
      </c>
      <c r="I128" s="60"/>
      <c r="J128" s="60"/>
    </row>
    <row r="129" spans="1:10" ht="12.75">
      <c r="A129" s="150">
        <f t="shared" si="5"/>
        <v>125</v>
      </c>
      <c r="B129" s="99"/>
      <c r="C129" s="54"/>
      <c r="D129" s="54"/>
      <c r="E129" s="54"/>
      <c r="F129" s="54"/>
      <c r="G129" s="162">
        <f>IF($E$50&lt;&gt;0,IF(F128&lt;&gt;0,(F128*2080)/$E$50,""),"")</f>
      </c>
      <c r="H129" s="160">
        <f>IF($E$50&lt;&gt;0,IF(F128&lt;&gt;0,"Hours per Resident Day",""),"")</f>
      </c>
      <c r="I129" s="60"/>
      <c r="J129" s="60"/>
    </row>
    <row r="130" spans="1:10" ht="12.75">
      <c r="A130" s="150">
        <f t="shared" si="5"/>
        <v>126</v>
      </c>
      <c r="B130" s="99"/>
      <c r="C130" s="70">
        <v>6331</v>
      </c>
      <c r="D130" s="71" t="s">
        <v>125</v>
      </c>
      <c r="E130" s="100"/>
      <c r="F130" s="54"/>
      <c r="G130" s="54"/>
      <c r="H130" s="55">
        <f aca="true" t="shared" si="12" ref="H130:H136">IF(E$110&lt;&gt;0,IF(E130&lt;&gt;0,E130/E$110,""),"")</f>
      </c>
      <c r="I130" s="56">
        <f aca="true" t="shared" si="13" ref="I130:I136">IF(E$50&lt;&gt;0,IF($E130&lt;&gt;0,$E130/E$50,""),"")</f>
      </c>
      <c r="J130" s="56">
        <f aca="true" t="shared" si="14" ref="J130:J136">IF(E$26&lt;&gt;0,IF($E130&lt;&gt;0,$E130/E$26,""),"")</f>
      </c>
    </row>
    <row r="131" spans="1:10" ht="12.75">
      <c r="A131" s="150">
        <f t="shared" si="5"/>
        <v>127</v>
      </c>
      <c r="B131" s="99"/>
      <c r="C131" s="70">
        <v>6340</v>
      </c>
      <c r="D131" s="71" t="s">
        <v>126</v>
      </c>
      <c r="E131" s="100"/>
      <c r="F131" s="54"/>
      <c r="G131" s="60"/>
      <c r="H131" s="55">
        <f t="shared" si="12"/>
      </c>
      <c r="I131" s="56">
        <f t="shared" si="13"/>
      </c>
      <c r="J131" s="56">
        <f t="shared" si="14"/>
      </c>
    </row>
    <row r="132" spans="1:10" ht="12.75">
      <c r="A132" s="150">
        <f t="shared" si="5"/>
        <v>128</v>
      </c>
      <c r="B132" s="99"/>
      <c r="C132" s="70">
        <v>6350</v>
      </c>
      <c r="D132" s="71" t="s">
        <v>127</v>
      </c>
      <c r="E132" s="100"/>
      <c r="F132" s="54"/>
      <c r="G132" s="60"/>
      <c r="H132" s="55">
        <f t="shared" si="12"/>
      </c>
      <c r="I132" s="56">
        <f t="shared" si="13"/>
      </c>
      <c r="J132" s="56">
        <f t="shared" si="14"/>
      </c>
    </row>
    <row r="133" spans="1:10" ht="12.75">
      <c r="A133" s="150">
        <f t="shared" si="5"/>
        <v>129</v>
      </c>
      <c r="B133" s="99"/>
      <c r="C133" s="70">
        <v>6351</v>
      </c>
      <c r="D133" s="71" t="s">
        <v>128</v>
      </c>
      <c r="E133" s="100"/>
      <c r="F133" s="54"/>
      <c r="G133" s="60"/>
      <c r="H133" s="55">
        <f t="shared" si="12"/>
      </c>
      <c r="I133" s="56">
        <f t="shared" si="13"/>
      </c>
      <c r="J133" s="56">
        <f t="shared" si="14"/>
      </c>
    </row>
    <row r="134" spans="1:10" ht="12.75">
      <c r="A134" s="150">
        <f t="shared" si="5"/>
        <v>130</v>
      </c>
      <c r="B134" s="99"/>
      <c r="C134" s="70">
        <v>6370</v>
      </c>
      <c r="D134" s="71" t="s">
        <v>129</v>
      </c>
      <c r="E134" s="100"/>
      <c r="F134" s="54"/>
      <c r="G134" s="60"/>
      <c r="H134" s="55">
        <f t="shared" si="12"/>
      </c>
      <c r="I134" s="56">
        <f t="shared" si="13"/>
      </c>
      <c r="J134" s="56">
        <f t="shared" si="14"/>
      </c>
    </row>
    <row r="135" spans="1:10" ht="12.75">
      <c r="A135" s="150">
        <f aca="true" t="shared" si="15" ref="A135:A198">A134+1</f>
        <v>131</v>
      </c>
      <c r="B135" s="99"/>
      <c r="C135" s="70">
        <v>6390</v>
      </c>
      <c r="D135" s="71" t="s">
        <v>130</v>
      </c>
      <c r="E135" s="100"/>
      <c r="F135" s="54"/>
      <c r="G135" s="60"/>
      <c r="H135" s="55">
        <f t="shared" si="12"/>
      </c>
      <c r="I135" s="56">
        <f t="shared" si="13"/>
      </c>
      <c r="J135" s="56">
        <f t="shared" si="14"/>
      </c>
    </row>
    <row r="136" spans="1:10" ht="12.75">
      <c r="A136" s="150">
        <f t="shared" si="15"/>
        <v>132</v>
      </c>
      <c r="B136" s="99"/>
      <c r="C136" s="70" t="s">
        <v>131</v>
      </c>
      <c r="D136" s="71" t="s">
        <v>132</v>
      </c>
      <c r="E136" s="101">
        <f>SUM(E117:E135)</f>
        <v>0</v>
      </c>
      <c r="F136" s="54"/>
      <c r="G136" s="60"/>
      <c r="H136" s="55">
        <f t="shared" si="12"/>
      </c>
      <c r="I136" s="56">
        <f t="shared" si="13"/>
      </c>
      <c r="J136" s="56">
        <f t="shared" si="14"/>
      </c>
    </row>
    <row r="137" spans="1:10" ht="12.75">
      <c r="A137" s="150">
        <f t="shared" si="15"/>
        <v>133</v>
      </c>
      <c r="B137" s="99"/>
      <c r="C137" s="54"/>
      <c r="D137" s="54"/>
      <c r="E137" s="102"/>
      <c r="F137" s="54"/>
      <c r="G137" s="60"/>
      <c r="H137" s="54"/>
      <c r="I137" s="54"/>
      <c r="J137" s="54"/>
    </row>
    <row r="138" spans="1:10" ht="12.75">
      <c r="A138" s="150">
        <f t="shared" si="15"/>
        <v>134</v>
      </c>
      <c r="B138" s="99"/>
      <c r="C138" s="54"/>
      <c r="D138" s="8" t="s">
        <v>133</v>
      </c>
      <c r="E138" s="102"/>
      <c r="F138" s="54"/>
      <c r="G138" s="60"/>
      <c r="H138" s="54"/>
      <c r="I138" s="54"/>
      <c r="J138" s="54"/>
    </row>
    <row r="139" spans="1:10" ht="12.75">
      <c r="A139" s="150">
        <f t="shared" si="15"/>
        <v>135</v>
      </c>
      <c r="B139" s="99"/>
      <c r="C139" s="70">
        <v>6420</v>
      </c>
      <c r="D139" s="71" t="s">
        <v>134</v>
      </c>
      <c r="E139" s="100"/>
      <c r="F139" s="54"/>
      <c r="G139" s="60"/>
      <c r="H139" s="55">
        <f aca="true" t="shared" si="16" ref="H139:H144">IF(E$110&lt;&gt;0,IF(E139&lt;&gt;0,E139/E$110,""),"")</f>
      </c>
      <c r="I139" s="56">
        <f aca="true" t="shared" si="17" ref="I139:I144">IF(E$50&lt;&gt;0,IF($E139&lt;&gt;0,$E139/E$50,""),"")</f>
      </c>
      <c r="J139" s="56">
        <f aca="true" t="shared" si="18" ref="J139:J144">IF(E$26&lt;&gt;0,IF($E139&lt;&gt;0,$E139/E$26,""),"")</f>
      </c>
    </row>
    <row r="140" spans="1:10" ht="12.75">
      <c r="A140" s="150">
        <f t="shared" si="15"/>
        <v>136</v>
      </c>
      <c r="B140" s="99"/>
      <c r="C140" s="70">
        <v>6450</v>
      </c>
      <c r="D140" s="71" t="s">
        <v>135</v>
      </c>
      <c r="E140" s="100"/>
      <c r="F140" s="54"/>
      <c r="G140" s="60"/>
      <c r="H140" s="55">
        <f t="shared" si="16"/>
      </c>
      <c r="I140" s="56">
        <f t="shared" si="17"/>
      </c>
      <c r="J140" s="56">
        <f t="shared" si="18"/>
      </c>
    </row>
    <row r="141" spans="1:10" ht="12.75">
      <c r="A141" s="150">
        <f t="shared" si="15"/>
        <v>137</v>
      </c>
      <c r="B141" s="99"/>
      <c r="C141" s="70">
        <v>6451</v>
      </c>
      <c r="D141" s="71" t="s">
        <v>136</v>
      </c>
      <c r="E141" s="100"/>
      <c r="F141" s="54"/>
      <c r="G141" s="60"/>
      <c r="H141" s="55">
        <f t="shared" si="16"/>
      </c>
      <c r="I141" s="56">
        <f t="shared" si="17"/>
      </c>
      <c r="J141" s="56">
        <f t="shared" si="18"/>
      </c>
    </row>
    <row r="142" spans="1:10" ht="12.75">
      <c r="A142" s="150">
        <f t="shared" si="15"/>
        <v>138</v>
      </c>
      <c r="B142" s="99"/>
      <c r="C142" s="70">
        <v>6452</v>
      </c>
      <c r="D142" s="71" t="s">
        <v>137</v>
      </c>
      <c r="E142" s="100"/>
      <c r="F142" s="54"/>
      <c r="G142" s="60"/>
      <c r="H142" s="55">
        <f t="shared" si="16"/>
      </c>
      <c r="I142" s="56">
        <f t="shared" si="17"/>
      </c>
      <c r="J142" s="56">
        <f t="shared" si="18"/>
      </c>
    </row>
    <row r="143" spans="1:10" ht="12.75">
      <c r="A143" s="150">
        <f t="shared" si="15"/>
        <v>139</v>
      </c>
      <c r="B143" s="99"/>
      <c r="C143" s="70">
        <v>6453</v>
      </c>
      <c r="D143" s="71" t="s">
        <v>138</v>
      </c>
      <c r="E143" s="100"/>
      <c r="F143" s="54"/>
      <c r="G143" s="60"/>
      <c r="H143" s="55">
        <f t="shared" si="16"/>
      </c>
      <c r="I143" s="56">
        <f t="shared" si="17"/>
      </c>
      <c r="J143" s="56">
        <f t="shared" si="18"/>
      </c>
    </row>
    <row r="144" spans="1:10" ht="12.75">
      <c r="A144" s="150">
        <f t="shared" si="15"/>
        <v>140</v>
      </c>
      <c r="B144" s="99"/>
      <c r="C144" s="70" t="s">
        <v>139</v>
      </c>
      <c r="D144" s="71" t="s">
        <v>140</v>
      </c>
      <c r="E144" s="101">
        <f>SUM(E139:E143)</f>
        <v>0</v>
      </c>
      <c r="F144" s="54"/>
      <c r="G144" s="60"/>
      <c r="H144" s="55">
        <f t="shared" si="16"/>
      </c>
      <c r="I144" s="56">
        <f t="shared" si="17"/>
      </c>
      <c r="J144" s="56">
        <f t="shared" si="18"/>
      </c>
    </row>
    <row r="145" spans="1:10" ht="12.75">
      <c r="A145" s="150">
        <f t="shared" si="15"/>
        <v>141</v>
      </c>
      <c r="B145" s="99"/>
      <c r="C145" s="54"/>
      <c r="D145" s="54"/>
      <c r="E145" s="102"/>
      <c r="F145" s="54"/>
      <c r="G145" s="60"/>
      <c r="H145" s="54"/>
      <c r="I145" s="54"/>
      <c r="J145" s="54"/>
    </row>
    <row r="146" spans="1:10" ht="12.75">
      <c r="A146" s="150">
        <f t="shared" si="15"/>
        <v>142</v>
      </c>
      <c r="B146" s="99"/>
      <c r="C146" s="54"/>
      <c r="D146" s="8" t="s">
        <v>141</v>
      </c>
      <c r="E146" s="102"/>
      <c r="F146" s="54"/>
      <c r="G146" s="54"/>
      <c r="H146" s="54"/>
      <c r="I146" s="54"/>
      <c r="J146" s="54"/>
    </row>
    <row r="147" spans="1:10" ht="12.75">
      <c r="A147" s="150">
        <f t="shared" si="15"/>
        <v>143</v>
      </c>
      <c r="B147" s="99"/>
      <c r="C147" s="70">
        <v>6510</v>
      </c>
      <c r="D147" s="71" t="s">
        <v>142</v>
      </c>
      <c r="E147" s="100"/>
      <c r="F147" s="54"/>
      <c r="G147" s="54"/>
      <c r="H147" s="55">
        <f>IF(E$110&lt;&gt;0,IF(E147&lt;&gt;0,E147/E$110,""),"")</f>
      </c>
      <c r="I147" s="56">
        <f>IF(E$50&lt;&gt;0,IF($E147&lt;&gt;0,$E147/E$50,""),"")</f>
      </c>
      <c r="J147" s="56">
        <f>IF(E$26&lt;&gt;0,IF($E147&lt;&gt;0,$E147/E$26,""),"")</f>
      </c>
    </row>
    <row r="148" spans="1:10" ht="33.75" customHeight="1">
      <c r="A148" s="150">
        <f t="shared" si="15"/>
        <v>144</v>
      </c>
      <c r="B148" s="99"/>
      <c r="C148" s="54"/>
      <c r="D148" s="65" t="s">
        <v>218</v>
      </c>
      <c r="E148" s="54"/>
      <c r="F148" s="105"/>
      <c r="G148" s="161">
        <f>IF(E147&lt;&gt;0,IF(F148&lt;&gt;0,E147/(F148*2080),""),"")</f>
      </c>
      <c r="H148" s="160">
        <f>IF(E147&lt;&gt;0,IF(F148&lt;&gt;0,"Average Hourly Rate",""),"")</f>
      </c>
      <c r="I148" s="60"/>
      <c r="J148" s="60"/>
    </row>
    <row r="149" spans="1:10" ht="12.75">
      <c r="A149" s="150">
        <f t="shared" si="15"/>
        <v>145</v>
      </c>
      <c r="B149" s="99"/>
      <c r="C149" s="54"/>
      <c r="D149" s="54"/>
      <c r="E149" s="54"/>
      <c r="F149" s="54"/>
      <c r="G149" s="162">
        <f>IF($E$50&lt;&gt;0,IF(F148&lt;&gt;0,(F148*2080)/$E$50,""),"")</f>
      </c>
      <c r="H149" s="160">
        <f>IF($E$50&lt;&gt;0,IF(F148&lt;&gt;0,"Hours per Resident Day",""),"")</f>
      </c>
      <c r="I149" s="60"/>
      <c r="J149" s="60"/>
    </row>
    <row r="150" spans="1:10" ht="12.75">
      <c r="A150" s="150">
        <f t="shared" si="15"/>
        <v>146</v>
      </c>
      <c r="B150" s="99"/>
      <c r="C150" s="70">
        <v>6515</v>
      </c>
      <c r="D150" s="71" t="s">
        <v>143</v>
      </c>
      <c r="E150" s="100"/>
      <c r="F150" s="54"/>
      <c r="G150" s="54"/>
      <c r="H150" s="55">
        <f>IF(E$110&lt;&gt;0,IF(E150&lt;&gt;0,E150/E$110,""),"")</f>
      </c>
      <c r="I150" s="56">
        <f>IF(E$50&lt;&gt;0,IF($E150&lt;&gt;0,$E150/E$50,""),"")</f>
      </c>
      <c r="J150" s="56">
        <f>IF(E$26&lt;&gt;0,IF($E150&lt;&gt;0,$E150/E$26,""),"")</f>
      </c>
    </row>
    <row r="151" spans="1:10" ht="12.75">
      <c r="A151" s="150">
        <f t="shared" si="15"/>
        <v>147</v>
      </c>
      <c r="B151" s="99"/>
      <c r="C151" s="70">
        <v>6520</v>
      </c>
      <c r="D151" s="71" t="s">
        <v>144</v>
      </c>
      <c r="E151" s="100"/>
      <c r="F151" s="54"/>
      <c r="G151" s="60"/>
      <c r="H151" s="55">
        <f>IF(E$110&lt;&gt;0,IF(E151&lt;&gt;0,E151/E$110,""),"")</f>
      </c>
      <c r="I151" s="56">
        <f>IF(E$50&lt;&gt;0,IF($E151&lt;&gt;0,$E151/E$50,""),"")</f>
      </c>
      <c r="J151" s="56">
        <f>IF(E$26&lt;&gt;0,IF($E151&lt;&gt;0,$E151/E$26,""),"")</f>
      </c>
    </row>
    <row r="152" spans="1:10" ht="12.75">
      <c r="A152" s="150">
        <f t="shared" si="15"/>
        <v>148</v>
      </c>
      <c r="B152" s="99"/>
      <c r="C152" s="70">
        <v>6521</v>
      </c>
      <c r="D152" s="71" t="s">
        <v>145</v>
      </c>
      <c r="E152" s="100"/>
      <c r="F152" s="54"/>
      <c r="G152" s="60"/>
      <c r="H152" s="55">
        <f>IF(E$110&lt;&gt;0,IF(E152&lt;&gt;0,E152/E$110,""),"")</f>
      </c>
      <c r="I152" s="56">
        <f>IF(E$50&lt;&gt;0,IF($E152&lt;&gt;0,$E152/E$50,""),"")</f>
      </c>
      <c r="J152" s="56">
        <f>IF(E$26&lt;&gt;0,IF($E152&lt;&gt;0,$E152/E$26,""),"")</f>
      </c>
    </row>
    <row r="153" spans="1:10" ht="12.75">
      <c r="A153" s="150">
        <f t="shared" si="15"/>
        <v>149</v>
      </c>
      <c r="B153" s="99"/>
      <c r="C153" s="70">
        <v>6525</v>
      </c>
      <c r="D153" s="71" t="s">
        <v>146</v>
      </c>
      <c r="E153" s="100"/>
      <c r="F153" s="54"/>
      <c r="G153" s="54"/>
      <c r="H153" s="55">
        <f>IF(E$110&lt;&gt;0,IF(E153&lt;&gt;0,E153/E$110,""),"")</f>
      </c>
      <c r="I153" s="56">
        <f>IF(E$50&lt;&gt;0,IF($E153&lt;&gt;0,$E153/E$50,""),"")</f>
      </c>
      <c r="J153" s="56">
        <f>IF(E$26&lt;&gt;0,IF($E153&lt;&gt;0,$E153/E$26,""),"")</f>
      </c>
    </row>
    <row r="154" spans="1:10" ht="12.75">
      <c r="A154" s="150">
        <f t="shared" si="15"/>
        <v>150</v>
      </c>
      <c r="B154" s="99"/>
      <c r="C154" s="70">
        <v>6530</v>
      </c>
      <c r="D154" s="71" t="s">
        <v>147</v>
      </c>
      <c r="E154" s="100"/>
      <c r="F154" s="54"/>
      <c r="G154" s="54"/>
      <c r="H154" s="55">
        <f>IF(E$110&lt;&gt;0,IF(E154&lt;&gt;0,E154/E$110,""),"")</f>
      </c>
      <c r="I154" s="56">
        <f>IF(E$50&lt;&gt;0,IF($E154&lt;&gt;0,$E154/E$50,""),"")</f>
      </c>
      <c r="J154" s="56">
        <f>IF(E$26&lt;&gt;0,IF($E154&lt;&gt;0,$E154/E$26,""),"")</f>
      </c>
    </row>
    <row r="155" spans="1:10" ht="33.75" customHeight="1">
      <c r="A155" s="150">
        <f t="shared" si="15"/>
        <v>151</v>
      </c>
      <c r="B155" s="99"/>
      <c r="C155" s="54"/>
      <c r="D155" s="65" t="s">
        <v>236</v>
      </c>
      <c r="E155" s="54"/>
      <c r="F155" s="105"/>
      <c r="G155" s="161">
        <f>IF(E154&lt;&gt;0,IF(F155&lt;&gt;0,E154/(F155*2080),""),"")</f>
      </c>
      <c r="H155" s="160">
        <f>IF(E154&lt;&gt;0,IF(F155&lt;&gt;0,"Average Hourly Rate",""),"")</f>
      </c>
      <c r="I155" s="60"/>
      <c r="J155" s="60"/>
    </row>
    <row r="156" spans="1:10" ht="12.75">
      <c r="A156" s="150">
        <f t="shared" si="15"/>
        <v>152</v>
      </c>
      <c r="B156" s="99"/>
      <c r="C156" s="54"/>
      <c r="D156" s="54"/>
      <c r="E156" s="54"/>
      <c r="F156" s="54"/>
      <c r="G156" s="162">
        <f>IF($E$50&lt;&gt;0,IF(F155&lt;&gt;0,(F155*2080)/$E$50,""),"")</f>
      </c>
      <c r="H156" s="160">
        <f>IF($E$50&lt;&gt;0,IF(F155&lt;&gt;0,"Hours per Resident Day",""),"")</f>
      </c>
      <c r="I156" s="60"/>
      <c r="J156" s="60"/>
    </row>
    <row r="157" spans="1:10" ht="12.75">
      <c r="A157" s="150">
        <f t="shared" si="15"/>
        <v>153</v>
      </c>
      <c r="B157" s="99"/>
      <c r="C157" s="70">
        <v>6531</v>
      </c>
      <c r="D157" s="71" t="s">
        <v>148</v>
      </c>
      <c r="E157" s="100"/>
      <c r="F157" s="54"/>
      <c r="G157" s="54"/>
      <c r="H157" s="55">
        <f aca="true" t="shared" si="19" ref="H157:H162">IF(E$110&lt;&gt;0,IF(E157&lt;&gt;0,E157/E$110,""),"")</f>
      </c>
      <c r="I157" s="56">
        <f aca="true" t="shared" si="20" ref="I157:I162">IF(E$50&lt;&gt;0,IF($E157&lt;&gt;0,$E157/E$50,""),"")</f>
      </c>
      <c r="J157" s="56">
        <f aca="true" t="shared" si="21" ref="J157:J162">IF(E$26&lt;&gt;0,IF($E157&lt;&gt;0,$E157/E$26,""),"")</f>
      </c>
    </row>
    <row r="158" spans="1:10" ht="12.75">
      <c r="A158" s="150">
        <f t="shared" si="15"/>
        <v>154</v>
      </c>
      <c r="B158" s="99"/>
      <c r="C158" s="70">
        <v>6546</v>
      </c>
      <c r="D158" s="71" t="s">
        <v>149</v>
      </c>
      <c r="E158" s="100"/>
      <c r="F158" s="54"/>
      <c r="G158" s="54"/>
      <c r="H158" s="55">
        <f t="shared" si="19"/>
      </c>
      <c r="I158" s="56">
        <f t="shared" si="20"/>
      </c>
      <c r="J158" s="56">
        <f t="shared" si="21"/>
      </c>
    </row>
    <row r="159" spans="1:10" ht="12.75">
      <c r="A159" s="150">
        <f t="shared" si="15"/>
        <v>155</v>
      </c>
      <c r="B159" s="99"/>
      <c r="C159" s="70">
        <v>6548</v>
      </c>
      <c r="D159" s="71" t="s">
        <v>150</v>
      </c>
      <c r="E159" s="100"/>
      <c r="F159" s="54"/>
      <c r="G159" s="54"/>
      <c r="H159" s="55">
        <f t="shared" si="19"/>
      </c>
      <c r="I159" s="56">
        <f t="shared" si="20"/>
      </c>
      <c r="J159" s="56">
        <f t="shared" si="21"/>
      </c>
    </row>
    <row r="160" spans="1:10" ht="25.5">
      <c r="A160" s="150">
        <f t="shared" si="15"/>
        <v>156</v>
      </c>
      <c r="B160" s="99"/>
      <c r="C160" s="70">
        <v>6570</v>
      </c>
      <c r="D160" s="71" t="s">
        <v>151</v>
      </c>
      <c r="E160" s="100"/>
      <c r="F160" s="54"/>
      <c r="G160" s="54"/>
      <c r="H160" s="55">
        <f t="shared" si="19"/>
      </c>
      <c r="I160" s="56">
        <f t="shared" si="20"/>
      </c>
      <c r="J160" s="56">
        <f t="shared" si="21"/>
      </c>
    </row>
    <row r="161" spans="1:10" ht="25.5">
      <c r="A161" s="150">
        <f t="shared" si="15"/>
        <v>157</v>
      </c>
      <c r="B161" s="99"/>
      <c r="C161" s="70">
        <v>6590</v>
      </c>
      <c r="D161" s="71" t="s">
        <v>152</v>
      </c>
      <c r="E161" s="100"/>
      <c r="F161" s="54"/>
      <c r="G161" s="54"/>
      <c r="H161" s="55">
        <f t="shared" si="19"/>
      </c>
      <c r="I161" s="56">
        <f t="shared" si="20"/>
      </c>
      <c r="J161" s="56">
        <f t="shared" si="21"/>
      </c>
    </row>
    <row r="162" spans="1:10" ht="25.5">
      <c r="A162" s="150">
        <f t="shared" si="15"/>
        <v>158</v>
      </c>
      <c r="B162" s="99"/>
      <c r="C162" s="70" t="s">
        <v>153</v>
      </c>
      <c r="D162" s="71" t="s">
        <v>154</v>
      </c>
      <c r="E162" s="101">
        <f>SUM(E147:E161)</f>
        <v>0</v>
      </c>
      <c r="F162" s="54"/>
      <c r="G162" s="54"/>
      <c r="H162" s="55">
        <f t="shared" si="19"/>
      </c>
      <c r="I162" s="56">
        <f t="shared" si="20"/>
      </c>
      <c r="J162" s="56">
        <f t="shared" si="21"/>
      </c>
    </row>
    <row r="163" spans="1:10" ht="12.75" customHeight="1" thickBot="1">
      <c r="A163" s="150">
        <f t="shared" si="15"/>
        <v>159</v>
      </c>
      <c r="B163" s="36"/>
      <c r="C163" s="36"/>
      <c r="D163" s="36"/>
      <c r="E163" s="64"/>
      <c r="F163" s="54"/>
      <c r="G163" s="54"/>
      <c r="H163" s="54"/>
      <c r="I163" s="54"/>
      <c r="J163" s="54"/>
    </row>
    <row r="164" spans="1:10" ht="16.5" thickBot="1">
      <c r="A164" s="150">
        <f t="shared" si="15"/>
        <v>160</v>
      </c>
      <c r="B164" s="7" t="s">
        <v>323</v>
      </c>
      <c r="C164" s="6"/>
      <c r="D164" s="6"/>
      <c r="E164" s="6"/>
      <c r="F164" s="6"/>
      <c r="G164" s="98"/>
      <c r="H164" s="98"/>
      <c r="I164" s="6"/>
      <c r="J164" s="6"/>
    </row>
    <row r="165" spans="1:10" ht="12.75">
      <c r="A165" s="150">
        <f t="shared" si="15"/>
        <v>161</v>
      </c>
      <c r="B165" s="30"/>
      <c r="C165" s="143"/>
      <c r="D165" s="143"/>
      <c r="E165" s="143"/>
      <c r="F165" s="143"/>
      <c r="G165" s="143"/>
      <c r="H165" s="143"/>
      <c r="I165" s="18"/>
      <c r="J165" s="54"/>
    </row>
    <row r="166" spans="1:11" ht="12.75" customHeight="1">
      <c r="A166" s="150">
        <f t="shared" si="15"/>
        <v>162</v>
      </c>
      <c r="B166" s="30"/>
      <c r="C166" s="168" t="s">
        <v>238</v>
      </c>
      <c r="D166" s="168"/>
      <c r="E166" s="168"/>
      <c r="F166" s="31"/>
      <c r="G166" s="59"/>
      <c r="H166" s="69" t="s">
        <v>239</v>
      </c>
      <c r="I166" s="69"/>
      <c r="J166" s="69"/>
      <c r="K166" s="54"/>
    </row>
    <row r="167" spans="1:10" ht="25.5">
      <c r="A167" s="150">
        <f t="shared" si="15"/>
        <v>163</v>
      </c>
      <c r="B167" s="99"/>
      <c r="C167" s="168"/>
      <c r="D167" s="168"/>
      <c r="E167" s="168"/>
      <c r="F167" s="54"/>
      <c r="G167" s="54"/>
      <c r="H167" s="68" t="s">
        <v>210</v>
      </c>
      <c r="I167" s="68" t="s">
        <v>335</v>
      </c>
      <c r="J167" s="68" t="s">
        <v>212</v>
      </c>
    </row>
    <row r="168" spans="1:10" ht="12.75">
      <c r="A168" s="150">
        <f t="shared" si="15"/>
        <v>164</v>
      </c>
      <c r="B168" s="99"/>
      <c r="C168" s="54"/>
      <c r="D168" s="8" t="s">
        <v>155</v>
      </c>
      <c r="E168" s="102"/>
      <c r="F168" s="54"/>
      <c r="G168" s="54"/>
      <c r="H168" s="54">
        <f aca="true" t="shared" si="22" ref="H168:H176">IF(E$110&lt;&gt;0,IF(E168&lt;&gt;0,E168/E$110,""),"")</f>
      </c>
      <c r="I168" s="54">
        <f>IF(E$53&lt;&gt;0,IF($E168&lt;&gt;0,$E168/E$53,""),"")</f>
      </c>
      <c r="J168" s="54">
        <f aca="true" t="shared" si="23" ref="J168:J176">IF(E$26&lt;&gt;0,IF($E168&lt;&gt;0,$E168/E$26,""),"")</f>
      </c>
    </row>
    <row r="169" spans="1:10" ht="12.75">
      <c r="A169" s="150">
        <f t="shared" si="15"/>
        <v>165</v>
      </c>
      <c r="B169" s="99"/>
      <c r="C169" s="70">
        <v>6710</v>
      </c>
      <c r="D169" s="71" t="s">
        <v>156</v>
      </c>
      <c r="E169" s="100"/>
      <c r="F169" s="54"/>
      <c r="G169" s="54"/>
      <c r="H169" s="55">
        <f t="shared" si="22"/>
      </c>
      <c r="I169" s="56">
        <f aca="true" t="shared" si="24" ref="I169:I176">IF(E$50&lt;&gt;0,IF($E169&lt;&gt;0,$E169/E$50,""),"")</f>
      </c>
      <c r="J169" s="56">
        <f t="shared" si="23"/>
      </c>
    </row>
    <row r="170" spans="1:10" ht="12.75">
      <c r="A170" s="150">
        <f t="shared" si="15"/>
        <v>166</v>
      </c>
      <c r="B170" s="99"/>
      <c r="C170" s="70">
        <v>6711</v>
      </c>
      <c r="D170" s="71" t="s">
        <v>157</v>
      </c>
      <c r="E170" s="100"/>
      <c r="F170" s="54"/>
      <c r="G170" s="54"/>
      <c r="H170" s="55">
        <f t="shared" si="22"/>
      </c>
      <c r="I170" s="56">
        <f t="shared" si="24"/>
      </c>
      <c r="J170" s="56">
        <f t="shared" si="23"/>
      </c>
    </row>
    <row r="171" spans="1:10" ht="12.75">
      <c r="A171" s="150">
        <f t="shared" si="15"/>
        <v>167</v>
      </c>
      <c r="B171" s="99"/>
      <c r="C171" s="70">
        <v>6720</v>
      </c>
      <c r="D171" s="71" t="s">
        <v>158</v>
      </c>
      <c r="E171" s="100"/>
      <c r="F171" s="54"/>
      <c r="G171" s="54"/>
      <c r="H171" s="55">
        <f t="shared" si="22"/>
      </c>
      <c r="I171" s="56">
        <f t="shared" si="24"/>
      </c>
      <c r="J171" s="56">
        <f t="shared" si="23"/>
      </c>
    </row>
    <row r="172" spans="1:10" ht="12.75">
      <c r="A172" s="150">
        <f t="shared" si="15"/>
        <v>168</v>
      </c>
      <c r="B172" s="99"/>
      <c r="C172" s="70">
        <v>6721</v>
      </c>
      <c r="D172" s="71" t="s">
        <v>159</v>
      </c>
      <c r="E172" s="100"/>
      <c r="F172" s="54"/>
      <c r="G172" s="54"/>
      <c r="H172" s="55">
        <f t="shared" si="22"/>
      </c>
      <c r="I172" s="56">
        <f t="shared" si="24"/>
      </c>
      <c r="J172" s="56">
        <f t="shared" si="23"/>
      </c>
    </row>
    <row r="173" spans="1:10" ht="12.75">
      <c r="A173" s="150">
        <f t="shared" si="15"/>
        <v>169</v>
      </c>
      <c r="B173" s="99"/>
      <c r="C173" s="70">
        <v>6722</v>
      </c>
      <c r="D173" s="71" t="s">
        <v>160</v>
      </c>
      <c r="E173" s="100"/>
      <c r="F173" s="54"/>
      <c r="G173" s="54"/>
      <c r="H173" s="55">
        <f t="shared" si="22"/>
      </c>
      <c r="I173" s="56">
        <f t="shared" si="24"/>
      </c>
      <c r="J173" s="56">
        <f t="shared" si="23"/>
      </c>
    </row>
    <row r="174" spans="1:10" ht="25.5">
      <c r="A174" s="150">
        <f t="shared" si="15"/>
        <v>170</v>
      </c>
      <c r="B174" s="99"/>
      <c r="C174" s="70">
        <v>6723</v>
      </c>
      <c r="D174" s="71" t="s">
        <v>161</v>
      </c>
      <c r="E174" s="100"/>
      <c r="F174" s="54"/>
      <c r="G174" s="54"/>
      <c r="H174" s="55">
        <f t="shared" si="22"/>
      </c>
      <c r="I174" s="56">
        <f t="shared" si="24"/>
      </c>
      <c r="J174" s="56">
        <f t="shared" si="23"/>
      </c>
    </row>
    <row r="175" spans="1:10" ht="25.5">
      <c r="A175" s="150">
        <f t="shared" si="15"/>
        <v>171</v>
      </c>
      <c r="B175" s="99"/>
      <c r="C175" s="70">
        <v>6790</v>
      </c>
      <c r="D175" s="71" t="s">
        <v>162</v>
      </c>
      <c r="E175" s="100"/>
      <c r="F175" s="54"/>
      <c r="G175" s="54"/>
      <c r="H175" s="55">
        <f t="shared" si="22"/>
      </c>
      <c r="I175" s="56">
        <f t="shared" si="24"/>
      </c>
      <c r="J175" s="56">
        <f t="shared" si="23"/>
      </c>
    </row>
    <row r="176" spans="1:10" ht="12.75">
      <c r="A176" s="150">
        <f t="shared" si="15"/>
        <v>172</v>
      </c>
      <c r="B176" s="99"/>
      <c r="C176" s="70" t="s">
        <v>163</v>
      </c>
      <c r="D176" s="71" t="s">
        <v>164</v>
      </c>
      <c r="E176" s="101">
        <f>SUM(E169:E175)</f>
        <v>0</v>
      </c>
      <c r="F176" s="54"/>
      <c r="G176" s="54"/>
      <c r="H176" s="55">
        <f t="shared" si="22"/>
      </c>
      <c r="I176" s="56">
        <f t="shared" si="24"/>
      </c>
      <c r="J176" s="56">
        <f t="shared" si="23"/>
      </c>
    </row>
    <row r="177" spans="1:10" ht="12.75">
      <c r="A177" s="150">
        <f t="shared" si="15"/>
        <v>173</v>
      </c>
      <c r="B177" s="99"/>
      <c r="C177" s="54"/>
      <c r="D177" s="54"/>
      <c r="E177" s="102"/>
      <c r="F177" s="54"/>
      <c r="G177" s="54"/>
      <c r="H177" s="54"/>
      <c r="I177" s="54"/>
      <c r="J177" s="54"/>
    </row>
    <row r="178" spans="1:10" ht="12.75">
      <c r="A178" s="150">
        <f t="shared" si="15"/>
        <v>174</v>
      </c>
      <c r="B178" s="99"/>
      <c r="C178" s="54"/>
      <c r="D178" s="8" t="s">
        <v>165</v>
      </c>
      <c r="E178" s="102"/>
      <c r="F178" s="54"/>
      <c r="G178" s="54"/>
      <c r="H178" s="54"/>
      <c r="I178" s="54"/>
      <c r="J178" s="54"/>
    </row>
    <row r="179" spans="1:10" ht="25.5">
      <c r="A179" s="150">
        <f t="shared" si="15"/>
        <v>175</v>
      </c>
      <c r="B179" s="99"/>
      <c r="C179" s="70">
        <v>6820</v>
      </c>
      <c r="D179" s="71" t="s">
        <v>166</v>
      </c>
      <c r="E179" s="100"/>
      <c r="F179" s="54"/>
      <c r="G179" s="54"/>
      <c r="H179" s="55">
        <f aca="true" t="shared" si="25" ref="H179:H187">IF(E$110&lt;&gt;0,IF(E179&lt;&gt;0,E179/E$110,""),"")</f>
      </c>
      <c r="I179" s="56">
        <f aca="true" t="shared" si="26" ref="I179:I187">IF(E$50&lt;&gt;0,IF($E179&lt;&gt;0,$E179/E$50,""),"")</f>
      </c>
      <c r="J179" s="56">
        <f aca="true" t="shared" si="27" ref="J179:J187">IF(E$26&lt;&gt;0,IF($E179&lt;&gt;0,$E179/E$26,""),"")</f>
      </c>
    </row>
    <row r="180" spans="1:10" ht="12.75">
      <c r="A180" s="150">
        <f t="shared" si="15"/>
        <v>176</v>
      </c>
      <c r="B180" s="99"/>
      <c r="C180" s="70">
        <v>6825</v>
      </c>
      <c r="D180" s="71" t="s">
        <v>167</v>
      </c>
      <c r="E180" s="100"/>
      <c r="F180" s="54"/>
      <c r="G180" s="54"/>
      <c r="H180" s="55">
        <f t="shared" si="25"/>
      </c>
      <c r="I180" s="56">
        <f t="shared" si="26"/>
      </c>
      <c r="J180" s="56">
        <f t="shared" si="27"/>
      </c>
    </row>
    <row r="181" spans="1:10" ht="12.75">
      <c r="A181" s="150">
        <f t="shared" si="15"/>
        <v>177</v>
      </c>
      <c r="B181" s="99"/>
      <c r="C181" s="70">
        <v>6830</v>
      </c>
      <c r="D181" s="71" t="s">
        <v>168</v>
      </c>
      <c r="E181" s="100"/>
      <c r="F181" s="54"/>
      <c r="G181" s="54"/>
      <c r="H181" s="55">
        <f t="shared" si="25"/>
      </c>
      <c r="I181" s="56">
        <f t="shared" si="26"/>
      </c>
      <c r="J181" s="56">
        <f t="shared" si="27"/>
      </c>
    </row>
    <row r="182" spans="1:10" ht="12.75">
      <c r="A182" s="150">
        <f t="shared" si="15"/>
        <v>178</v>
      </c>
      <c r="B182" s="99"/>
      <c r="C182" s="70">
        <v>6840</v>
      </c>
      <c r="D182" s="71" t="s">
        <v>169</v>
      </c>
      <c r="E182" s="100"/>
      <c r="F182" s="54"/>
      <c r="G182" s="54"/>
      <c r="H182" s="55">
        <f t="shared" si="25"/>
      </c>
      <c r="I182" s="56">
        <f t="shared" si="26"/>
      </c>
      <c r="J182" s="56">
        <f t="shared" si="27"/>
      </c>
    </row>
    <row r="183" spans="1:10" ht="12.75">
      <c r="A183" s="150">
        <f t="shared" si="15"/>
        <v>179</v>
      </c>
      <c r="B183" s="99"/>
      <c r="C183" s="70">
        <v>6845</v>
      </c>
      <c r="D183" s="71" t="s">
        <v>170</v>
      </c>
      <c r="E183" s="100"/>
      <c r="F183" s="54"/>
      <c r="G183" s="54"/>
      <c r="H183" s="55">
        <f t="shared" si="25"/>
      </c>
      <c r="I183" s="56">
        <f t="shared" si="26"/>
      </c>
      <c r="J183" s="56">
        <f t="shared" si="27"/>
      </c>
    </row>
    <row r="184" spans="1:10" ht="25.5">
      <c r="A184" s="150">
        <f t="shared" si="15"/>
        <v>180</v>
      </c>
      <c r="B184" s="99"/>
      <c r="C184" s="70">
        <v>6850</v>
      </c>
      <c r="D184" s="71" t="s">
        <v>171</v>
      </c>
      <c r="E184" s="100"/>
      <c r="F184" s="54"/>
      <c r="G184" s="54"/>
      <c r="H184" s="55">
        <f t="shared" si="25"/>
      </c>
      <c r="I184" s="56">
        <f t="shared" si="26"/>
      </c>
      <c r="J184" s="56">
        <f t="shared" si="27"/>
      </c>
    </row>
    <row r="185" spans="1:10" ht="12.75">
      <c r="A185" s="150">
        <f t="shared" si="15"/>
        <v>181</v>
      </c>
      <c r="B185" s="99"/>
      <c r="C185" s="70">
        <v>6855</v>
      </c>
      <c r="D185" s="71" t="s">
        <v>172</v>
      </c>
      <c r="E185" s="100"/>
      <c r="F185" s="54"/>
      <c r="G185" s="54"/>
      <c r="H185" s="55">
        <f t="shared" si="25"/>
      </c>
      <c r="I185" s="56">
        <f t="shared" si="26"/>
      </c>
      <c r="J185" s="56">
        <f t="shared" si="27"/>
      </c>
    </row>
    <row r="186" spans="1:10" ht="12.75">
      <c r="A186" s="150">
        <f t="shared" si="15"/>
        <v>182</v>
      </c>
      <c r="B186" s="99"/>
      <c r="C186" s="70">
        <v>6890</v>
      </c>
      <c r="D186" s="71" t="s">
        <v>173</v>
      </c>
      <c r="E186" s="100"/>
      <c r="F186" s="54"/>
      <c r="G186" s="54"/>
      <c r="H186" s="55">
        <f t="shared" si="25"/>
      </c>
      <c r="I186" s="56">
        <f t="shared" si="26"/>
      </c>
      <c r="J186" s="56">
        <f t="shared" si="27"/>
      </c>
    </row>
    <row r="187" spans="1:10" ht="12.75">
      <c r="A187" s="150">
        <f t="shared" si="15"/>
        <v>183</v>
      </c>
      <c r="B187" s="99"/>
      <c r="C187" s="70" t="s">
        <v>174</v>
      </c>
      <c r="D187" s="71" t="s">
        <v>175</v>
      </c>
      <c r="E187" s="101">
        <f>SUM(E179:E186)</f>
        <v>0</v>
      </c>
      <c r="F187" s="54"/>
      <c r="G187" s="54"/>
      <c r="H187" s="55">
        <f t="shared" si="25"/>
      </c>
      <c r="I187" s="56">
        <f t="shared" si="26"/>
      </c>
      <c r="J187" s="56">
        <f t="shared" si="27"/>
      </c>
    </row>
    <row r="188" spans="1:10" ht="12.75">
      <c r="A188" s="150">
        <f t="shared" si="15"/>
        <v>184</v>
      </c>
      <c r="B188" s="99"/>
      <c r="C188" s="54"/>
      <c r="D188" s="54"/>
      <c r="E188" s="102"/>
      <c r="F188" s="54"/>
      <c r="G188" s="54"/>
      <c r="H188" s="54"/>
      <c r="I188" s="54"/>
      <c r="J188" s="54"/>
    </row>
    <row r="189" spans="1:10" ht="12.75">
      <c r="A189" s="150">
        <f t="shared" si="15"/>
        <v>185</v>
      </c>
      <c r="B189" s="99"/>
      <c r="C189" s="54"/>
      <c r="D189" s="54"/>
      <c r="E189" s="102"/>
      <c r="F189" s="54"/>
      <c r="G189" s="54"/>
      <c r="H189" s="54"/>
      <c r="I189" s="54"/>
      <c r="J189" s="54"/>
    </row>
    <row r="190" spans="1:10" ht="25.5">
      <c r="A190" s="150">
        <f t="shared" si="15"/>
        <v>186</v>
      </c>
      <c r="B190" s="99"/>
      <c r="C190" s="70">
        <v>6900</v>
      </c>
      <c r="D190" s="71" t="s">
        <v>215</v>
      </c>
      <c r="E190" s="100"/>
      <c r="F190" s="54"/>
      <c r="G190" s="54"/>
      <c r="H190" s="55">
        <f>IF(E$110&lt;&gt;0,IF(E190&lt;&gt;0,E190/E$110,""),"")</f>
      </c>
      <c r="I190" s="56">
        <f>IF(E$50&lt;&gt;0,IF($E190&lt;&gt;0,$E190/E$50,""),"")</f>
      </c>
      <c r="J190" s="56">
        <f>IF(E$26&lt;&gt;0,IF($E190&lt;&gt;0,$E190/E$26,""),"")</f>
      </c>
    </row>
    <row r="191" spans="1:10" ht="12.75">
      <c r="A191" s="150">
        <f t="shared" si="15"/>
        <v>187</v>
      </c>
      <c r="B191" s="99"/>
      <c r="C191" s="54"/>
      <c r="D191" s="54"/>
      <c r="E191" s="102"/>
      <c r="F191" s="54"/>
      <c r="G191" s="54"/>
      <c r="H191" s="54"/>
      <c r="I191" s="54"/>
      <c r="J191" s="54"/>
    </row>
    <row r="192" spans="1:10" ht="12.75">
      <c r="A192" s="150">
        <f t="shared" si="15"/>
        <v>188</v>
      </c>
      <c r="B192" s="99"/>
      <c r="C192" s="54"/>
      <c r="D192" s="8" t="s">
        <v>176</v>
      </c>
      <c r="E192" s="102"/>
      <c r="F192" s="54"/>
      <c r="G192" s="54"/>
      <c r="H192" s="54"/>
      <c r="I192" s="54"/>
      <c r="J192" s="54"/>
    </row>
    <row r="193" spans="1:10" ht="25.5">
      <c r="A193" s="150">
        <f t="shared" si="15"/>
        <v>189</v>
      </c>
      <c r="B193" s="99"/>
      <c r="C193" s="70" t="s">
        <v>177</v>
      </c>
      <c r="D193" s="71" t="s">
        <v>178</v>
      </c>
      <c r="E193" s="101">
        <f>E136+E144+E162+E176+E187+E190</f>
        <v>0</v>
      </c>
      <c r="F193" s="54"/>
      <c r="G193" s="54"/>
      <c r="H193" s="55">
        <f>IF(E$110&lt;&gt;0,IF(E193&lt;&gt;0,E193/E$110,""),"")</f>
      </c>
      <c r="I193" s="56">
        <f>IF(E$50&lt;&gt;0,IF($E193&lt;&gt;0,$E193/E$50,""),"")</f>
      </c>
      <c r="J193" s="56">
        <f>IF(E$26&lt;&gt;0,IF($E193&lt;&gt;0,$E193/E$26,""),"")</f>
      </c>
    </row>
    <row r="194" spans="1:10" ht="12.75">
      <c r="A194" s="150">
        <f t="shared" si="15"/>
        <v>190</v>
      </c>
      <c r="B194" s="99"/>
      <c r="C194" s="54"/>
      <c r="D194" s="54"/>
      <c r="E194" s="102"/>
      <c r="F194" s="54"/>
      <c r="G194" s="54"/>
      <c r="H194" s="54"/>
      <c r="I194" s="54"/>
      <c r="J194" s="54"/>
    </row>
    <row r="195" spans="1:10" ht="12.75">
      <c r="A195" s="150">
        <f t="shared" si="15"/>
        <v>191</v>
      </c>
      <c r="B195" s="99"/>
      <c r="C195" s="70" t="s">
        <v>179</v>
      </c>
      <c r="D195" s="71" t="s">
        <v>180</v>
      </c>
      <c r="E195" s="101">
        <f>E110-E193</f>
        <v>0</v>
      </c>
      <c r="F195" s="54"/>
      <c r="G195" s="54"/>
      <c r="H195" s="55">
        <f>IF(E$110&lt;&gt;0,IF(E195&lt;&gt;0,E195/E$110,""),"")</f>
      </c>
      <c r="I195" s="56">
        <f>IF(E$50&lt;&gt;0,IF($E195&lt;&gt;0,$E195/E$50,""),"")</f>
      </c>
      <c r="J195" s="56">
        <f>IF(E$26&lt;&gt;0,IF($E195&lt;&gt;0,$E195/E$26,""),"")</f>
      </c>
    </row>
    <row r="196" spans="1:10" ht="12.75">
      <c r="A196" s="150">
        <f t="shared" si="15"/>
        <v>192</v>
      </c>
      <c r="B196" s="99"/>
      <c r="C196" s="54"/>
      <c r="D196" s="54"/>
      <c r="E196" s="102"/>
      <c r="F196" s="54"/>
      <c r="G196" s="54"/>
      <c r="H196" s="54"/>
      <c r="I196" s="54"/>
      <c r="J196" s="54"/>
    </row>
    <row r="197" spans="1:10" ht="12.75">
      <c r="A197" s="150">
        <f t="shared" si="15"/>
        <v>193</v>
      </c>
      <c r="B197" s="99"/>
      <c r="C197" s="70">
        <v>6600</v>
      </c>
      <c r="D197" s="71" t="s">
        <v>181</v>
      </c>
      <c r="E197" s="100"/>
      <c r="F197" s="54"/>
      <c r="G197" s="54"/>
      <c r="H197" s="55">
        <f>IF(E$110&lt;&gt;0,IF(E197&lt;&gt;0,E197/E$110,""),"")</f>
      </c>
      <c r="I197" s="56">
        <f>IF(E$50&lt;&gt;0,IF($E197&lt;&gt;0,$E197/E$50,""),"")</f>
      </c>
      <c r="J197" s="56">
        <f>IF(E$26&lt;&gt;0,IF($E197&lt;&gt;0,$E197/E$26,""),"")</f>
      </c>
    </row>
    <row r="198" spans="1:10" ht="12.75">
      <c r="A198" s="150">
        <f t="shared" si="15"/>
        <v>194</v>
      </c>
      <c r="B198" s="99"/>
      <c r="C198" s="70">
        <v>6610</v>
      </c>
      <c r="D198" s="71" t="s">
        <v>182</v>
      </c>
      <c r="E198" s="100"/>
      <c r="F198" s="54"/>
      <c r="G198" s="54"/>
      <c r="H198" s="55">
        <f>IF(E$110&lt;&gt;0,IF(E198&lt;&gt;0,E198/E$110,""),"")</f>
      </c>
      <c r="I198" s="56">
        <f>IF(E$50&lt;&gt;0,IF($E198&lt;&gt;0,$E198/E$50,""),"")</f>
      </c>
      <c r="J198" s="56">
        <f>IF(E$26&lt;&gt;0,IF($E198&lt;&gt;0,$E198/E$26,""),"")</f>
      </c>
    </row>
    <row r="199" spans="1:10" ht="12.75">
      <c r="A199" s="150">
        <f aca="true" t="shared" si="28" ref="A199:A262">A198+1</f>
        <v>195</v>
      </c>
      <c r="B199" s="99"/>
      <c r="C199" s="54"/>
      <c r="D199" s="54"/>
      <c r="E199" s="102"/>
      <c r="F199" s="54"/>
      <c r="G199" s="54"/>
      <c r="H199" s="54"/>
      <c r="I199" s="54"/>
      <c r="J199" s="54"/>
    </row>
    <row r="200" spans="1:10" ht="13.5" thickBot="1">
      <c r="A200" s="150">
        <f t="shared" si="28"/>
        <v>196</v>
      </c>
      <c r="B200" s="99"/>
      <c r="C200" s="70" t="s">
        <v>183</v>
      </c>
      <c r="D200" s="71" t="s">
        <v>184</v>
      </c>
      <c r="E200" s="103">
        <f>E195-E197-E198</f>
        <v>0</v>
      </c>
      <c r="F200" s="54"/>
      <c r="G200" s="54"/>
      <c r="H200" s="55">
        <f>IF(E$110&lt;&gt;0,IF(E200&lt;&gt;0,E200/E$110,""),"")</f>
      </c>
      <c r="I200" s="56">
        <f>IF(E$50&lt;&gt;0,IF($E200&lt;&gt;0,$E200/E$50,""),"")</f>
      </c>
      <c r="J200" s="56">
        <f>IF(E$26&lt;&gt;0,IF($E200&lt;&gt;0,$E200/E$26,""),"")</f>
      </c>
    </row>
    <row r="201" spans="1:10" ht="13.5" thickTop="1">
      <c r="A201" s="150">
        <f t="shared" si="28"/>
        <v>197</v>
      </c>
      <c r="B201" s="99"/>
      <c r="C201" s="54"/>
      <c r="D201" s="54"/>
      <c r="E201" s="102"/>
      <c r="F201" s="54"/>
      <c r="G201" s="54"/>
      <c r="H201" s="54"/>
      <c r="I201" s="54"/>
      <c r="J201" s="54"/>
    </row>
    <row r="202" spans="1:10" ht="12.75">
      <c r="A202" s="150">
        <f t="shared" si="28"/>
        <v>198</v>
      </c>
      <c r="B202" s="99"/>
      <c r="C202" s="54"/>
      <c r="D202" s="8" t="s">
        <v>185</v>
      </c>
      <c r="E202" s="102"/>
      <c r="F202" s="54"/>
      <c r="G202" s="54"/>
      <c r="H202" s="54"/>
      <c r="I202" s="54"/>
      <c r="J202" s="54"/>
    </row>
    <row r="203" spans="1:10" ht="12.75">
      <c r="A203" s="150">
        <f t="shared" si="28"/>
        <v>199</v>
      </c>
      <c r="B203" s="99"/>
      <c r="C203" s="70">
        <v>7105</v>
      </c>
      <c r="D203" s="71" t="s">
        <v>186</v>
      </c>
      <c r="E203" s="100"/>
      <c r="F203" s="54"/>
      <c r="G203" s="54"/>
      <c r="H203" s="55">
        <f>IF(E$110&lt;&gt;0,IF(E203&lt;&gt;0,E203/E$110,""),"")</f>
      </c>
      <c r="I203" s="56">
        <f>IF(E$50&lt;&gt;0,IF($E203&lt;&gt;0,$E203/E$50,""),"")</f>
      </c>
      <c r="J203" s="56">
        <f>IF(E$26&lt;&gt;0,IF($E203&lt;&gt;0,$E203/E$26,""),"")</f>
      </c>
    </row>
    <row r="204" spans="1:10" ht="12.75">
      <c r="A204" s="150">
        <f t="shared" si="28"/>
        <v>200</v>
      </c>
      <c r="B204" s="99"/>
      <c r="C204" s="70">
        <v>7110</v>
      </c>
      <c r="D204" s="71" t="s">
        <v>187</v>
      </c>
      <c r="E204" s="100"/>
      <c r="F204" s="54"/>
      <c r="G204" s="54"/>
      <c r="H204" s="55">
        <f>IF(E$110&lt;&gt;0,IF(E204&lt;&gt;0,E204/E$110,""),"")</f>
      </c>
      <c r="I204" s="56">
        <f>IF(E$50&lt;&gt;0,IF($E204&lt;&gt;0,$E204/E$50,""),"")</f>
      </c>
      <c r="J204" s="56">
        <f>IF(E$26&lt;&gt;0,IF($E204&lt;&gt;0,$E204/E$26,""),"")</f>
      </c>
    </row>
    <row r="205" spans="1:10" ht="33.75" customHeight="1">
      <c r="A205" s="150">
        <f t="shared" si="28"/>
        <v>201</v>
      </c>
      <c r="B205" s="99"/>
      <c r="C205" s="54"/>
      <c r="D205" s="65" t="s">
        <v>219</v>
      </c>
      <c r="E205" s="54"/>
      <c r="F205" s="105"/>
      <c r="G205" s="161">
        <f>IF(E204&lt;&gt;0,IF(F205&lt;&gt;0,E204/(F205*2080),""),"")</f>
      </c>
      <c r="H205" s="160">
        <f>IF(E204&lt;&gt;0,IF(F205&lt;&gt;0,"Average Hourly Rate",""),"")</f>
      </c>
      <c r="I205" s="60"/>
      <c r="J205" s="60"/>
    </row>
    <row r="206" spans="1:10" ht="12.75">
      <c r="A206" s="150">
        <f t="shared" si="28"/>
        <v>202</v>
      </c>
      <c r="B206" s="99"/>
      <c r="C206" s="54"/>
      <c r="D206" s="54"/>
      <c r="E206" s="54"/>
      <c r="F206" s="54"/>
      <c r="G206" s="162">
        <f>IF($E$50&lt;&gt;0,IF(F205&lt;&gt;0,(F205*2080)/$E$50,""),"")</f>
      </c>
      <c r="H206" s="160">
        <f>IF($E$50&lt;&gt;0,IF(F205&lt;&gt;0,"Hours per Resident Day",""),"")</f>
      </c>
      <c r="I206" s="60"/>
      <c r="J206" s="60"/>
    </row>
    <row r="207" spans="1:10" ht="12.75">
      <c r="A207" s="150">
        <f t="shared" si="28"/>
        <v>203</v>
      </c>
      <c r="B207" s="99"/>
      <c r="C207" s="70">
        <v>7115</v>
      </c>
      <c r="D207" s="71" t="s">
        <v>188</v>
      </c>
      <c r="E207" s="100"/>
      <c r="F207" s="54"/>
      <c r="G207" s="54"/>
      <c r="H207" s="55">
        <f aca="true" t="shared" si="29" ref="H207:H213">IF(E$110&lt;&gt;0,IF(E207&lt;&gt;0,E207/E$110,""),"")</f>
      </c>
      <c r="I207" s="56">
        <f aca="true" t="shared" si="30" ref="I207:I213">IF(E$50&lt;&gt;0,IF($E207&lt;&gt;0,$E207/E$50,""),"")</f>
      </c>
      <c r="J207" s="56">
        <f aca="true" t="shared" si="31" ref="J207:J213">IF(E$26&lt;&gt;0,IF($E207&lt;&gt;0,$E207/E$26,""),"")</f>
      </c>
    </row>
    <row r="208" spans="1:10" ht="12.75">
      <c r="A208" s="150">
        <f t="shared" si="28"/>
        <v>204</v>
      </c>
      <c r="B208" s="99"/>
      <c r="C208" s="70">
        <v>7120</v>
      </c>
      <c r="D208" s="71" t="s">
        <v>189</v>
      </c>
      <c r="E208" s="100"/>
      <c r="F208" s="54"/>
      <c r="G208" s="54"/>
      <c r="H208" s="55">
        <f t="shared" si="29"/>
      </c>
      <c r="I208" s="56">
        <f t="shared" si="30"/>
      </c>
      <c r="J208" s="56">
        <f t="shared" si="31"/>
      </c>
    </row>
    <row r="209" spans="1:10" ht="12.75">
      <c r="A209" s="150">
        <f t="shared" si="28"/>
        <v>205</v>
      </c>
      <c r="B209" s="99"/>
      <c r="C209" s="70">
        <v>7130</v>
      </c>
      <c r="D209" s="71" t="s">
        <v>190</v>
      </c>
      <c r="E209" s="100"/>
      <c r="F209" s="54"/>
      <c r="G209" s="54"/>
      <c r="H209" s="55">
        <f t="shared" si="29"/>
      </c>
      <c r="I209" s="56">
        <f t="shared" si="30"/>
      </c>
      <c r="J209" s="56">
        <f t="shared" si="31"/>
      </c>
    </row>
    <row r="210" spans="1:10" ht="12.75">
      <c r="A210" s="150">
        <f t="shared" si="28"/>
        <v>206</v>
      </c>
      <c r="B210" s="99"/>
      <c r="C210" s="70">
        <v>7141</v>
      </c>
      <c r="D210" s="71" t="s">
        <v>191</v>
      </c>
      <c r="E210" s="100"/>
      <c r="F210" s="54"/>
      <c r="G210" s="54"/>
      <c r="H210" s="55">
        <f t="shared" si="29"/>
      </c>
      <c r="I210" s="56">
        <f t="shared" si="30"/>
      </c>
      <c r="J210" s="56">
        <f t="shared" si="31"/>
      </c>
    </row>
    <row r="211" spans="1:10" ht="12.75">
      <c r="A211" s="150">
        <f t="shared" si="28"/>
        <v>207</v>
      </c>
      <c r="B211" s="99"/>
      <c r="C211" s="70">
        <v>7142</v>
      </c>
      <c r="D211" s="71" t="s">
        <v>192</v>
      </c>
      <c r="E211" s="100"/>
      <c r="F211" s="54"/>
      <c r="G211" s="54"/>
      <c r="H211" s="55">
        <f t="shared" si="29"/>
      </c>
      <c r="I211" s="56">
        <f t="shared" si="30"/>
      </c>
      <c r="J211" s="56">
        <f t="shared" si="31"/>
      </c>
    </row>
    <row r="212" spans="1:10" ht="12.75">
      <c r="A212" s="150">
        <f t="shared" si="28"/>
        <v>208</v>
      </c>
      <c r="B212" s="99"/>
      <c r="C212" s="70">
        <v>7190</v>
      </c>
      <c r="D212" s="71" t="s">
        <v>193</v>
      </c>
      <c r="E212" s="100"/>
      <c r="F212" s="54"/>
      <c r="G212" s="54"/>
      <c r="H212" s="55">
        <f t="shared" si="29"/>
      </c>
      <c r="I212" s="56">
        <f t="shared" si="30"/>
      </c>
      <c r="J212" s="56">
        <f t="shared" si="31"/>
      </c>
    </row>
    <row r="213" spans="1:10" ht="12.75">
      <c r="A213" s="150">
        <f t="shared" si="28"/>
        <v>209</v>
      </c>
      <c r="B213" s="99"/>
      <c r="C213" s="70" t="s">
        <v>194</v>
      </c>
      <c r="D213" s="71" t="s">
        <v>195</v>
      </c>
      <c r="E213" s="101">
        <f>SUM(E204:E212)-E203</f>
        <v>0</v>
      </c>
      <c r="F213" s="54"/>
      <c r="G213" s="54"/>
      <c r="H213" s="55">
        <f t="shared" si="29"/>
      </c>
      <c r="I213" s="56">
        <f t="shared" si="30"/>
      </c>
      <c r="J213" s="56">
        <f t="shared" si="31"/>
      </c>
    </row>
    <row r="214" spans="1:10" ht="12.75" customHeight="1">
      <c r="A214" s="150">
        <f t="shared" si="28"/>
        <v>210</v>
      </c>
      <c r="B214" s="99"/>
      <c r="C214" s="36"/>
      <c r="D214" s="36"/>
      <c r="E214" s="64"/>
      <c r="F214" s="54"/>
      <c r="G214" s="54"/>
      <c r="H214" s="57"/>
      <c r="I214" s="58"/>
      <c r="J214" s="58"/>
    </row>
    <row r="215" spans="1:10" ht="12.75">
      <c r="A215" s="150">
        <f t="shared" si="28"/>
        <v>211</v>
      </c>
      <c r="B215" s="99"/>
      <c r="C215" s="54"/>
      <c r="D215" s="8" t="s">
        <v>196</v>
      </c>
      <c r="E215" s="102"/>
      <c r="F215" s="54"/>
      <c r="G215" s="54"/>
      <c r="H215" s="54"/>
      <c r="I215" s="58"/>
      <c r="J215" s="58"/>
    </row>
    <row r="216" spans="1:10" ht="25.5">
      <c r="A216" s="150">
        <f t="shared" si="28"/>
        <v>212</v>
      </c>
      <c r="B216" s="99"/>
      <c r="C216" s="70">
        <v>3247</v>
      </c>
      <c r="D216" s="71" t="s">
        <v>197</v>
      </c>
      <c r="E216" s="100"/>
      <c r="F216" s="54"/>
      <c r="G216" s="54"/>
      <c r="H216" s="55">
        <f>IF(E$110&lt;&gt;0,IF(E216&lt;&gt;0,E216/E$110,""),"")</f>
      </c>
      <c r="I216" s="56">
        <f>IF(E$50&lt;&gt;0,IF($E216&lt;&gt;0,$E216/E$50,""),"")</f>
      </c>
      <c r="J216" s="56">
        <f>IF(E$26&lt;&gt;0,IF($E216&lt;&gt;0,$E216/E$26,""),"")</f>
      </c>
    </row>
    <row r="217" spans="1:10" ht="25.5">
      <c r="A217" s="150">
        <f t="shared" si="28"/>
        <v>213</v>
      </c>
      <c r="B217" s="99"/>
      <c r="C217" s="70">
        <v>3248</v>
      </c>
      <c r="D217" s="71" t="s">
        <v>198</v>
      </c>
      <c r="E217" s="100"/>
      <c r="F217" s="54"/>
      <c r="G217" s="54"/>
      <c r="H217" s="55">
        <f>IF(E$110&lt;&gt;0,IF(E217&lt;&gt;0,E217/E$110,""),"")</f>
      </c>
      <c r="I217" s="56">
        <f>IF(E$50&lt;&gt;0,IF($E217&lt;&gt;0,$E217/E$50,""),"")</f>
      </c>
      <c r="J217" s="56">
        <f>IF(E$26&lt;&gt;0,IF($E217&lt;&gt;0,$E217/E$26,""),"")</f>
      </c>
    </row>
    <row r="218" spans="1:10" ht="25.5">
      <c r="A218" s="150">
        <f t="shared" si="28"/>
        <v>214</v>
      </c>
      <c r="B218" s="99"/>
      <c r="C218" s="70">
        <v>3249</v>
      </c>
      <c r="D218" s="71" t="s">
        <v>199</v>
      </c>
      <c r="E218" s="100"/>
      <c r="F218" s="54"/>
      <c r="G218" s="54"/>
      <c r="H218" s="55">
        <f>IF(E$110&lt;&gt;0,IF(E218&lt;&gt;0,E218/E$110,""),"")</f>
      </c>
      <c r="I218" s="56">
        <f>IF(E$50&lt;&gt;0,IF($E218&lt;&gt;0,$E218/E$50,""),"")</f>
      </c>
      <c r="J218" s="56">
        <f>IF(E$26&lt;&gt;0,IF($E218&lt;&gt;0,$E218/E$26,""),"")</f>
      </c>
    </row>
    <row r="219" spans="1:10" ht="26.25" thickBot="1">
      <c r="A219" s="150">
        <f t="shared" si="28"/>
        <v>215</v>
      </c>
      <c r="B219" s="99"/>
      <c r="C219" s="70">
        <v>3250</v>
      </c>
      <c r="D219" s="71" t="s">
        <v>200</v>
      </c>
      <c r="E219" s="106">
        <f>SUM(E216:E218)</f>
        <v>0</v>
      </c>
      <c r="F219" s="54"/>
      <c r="G219" s="54"/>
      <c r="H219" s="55">
        <f>IF(E$110&lt;&gt;0,IF(E219&lt;&gt;0,E219/E$110,""),"")</f>
      </c>
      <c r="I219" s="56">
        <f>IF(E$50&lt;&gt;0,IF($E219&lt;&gt;0,$E219/E$50,""),"")</f>
      </c>
      <c r="J219" s="56">
        <f>IF(E$26&lt;&gt;0,IF($E219&lt;&gt;0,$E219/E$26,""),"")</f>
      </c>
    </row>
    <row r="220" spans="1:10" ht="14.25" thickBot="1" thickTop="1">
      <c r="A220" s="150">
        <f t="shared" si="28"/>
        <v>216</v>
      </c>
      <c r="B220" s="99"/>
      <c r="C220" s="54"/>
      <c r="D220" s="54"/>
      <c r="E220" s="102"/>
      <c r="F220" s="54"/>
      <c r="G220" s="54"/>
      <c r="H220" s="54"/>
      <c r="I220" s="58"/>
      <c r="J220" s="58"/>
    </row>
    <row r="221" spans="1:10" ht="16.5" thickBot="1">
      <c r="A221" s="150">
        <f t="shared" si="28"/>
        <v>217</v>
      </c>
      <c r="B221" s="7" t="s">
        <v>323</v>
      </c>
      <c r="C221" s="6"/>
      <c r="D221" s="6"/>
      <c r="E221" s="6"/>
      <c r="F221" s="6"/>
      <c r="G221" s="98"/>
      <c r="H221" s="98"/>
      <c r="I221" s="6"/>
      <c r="J221" s="6"/>
    </row>
    <row r="222" spans="1:10" ht="12.75">
      <c r="A222" s="150">
        <f t="shared" si="28"/>
        <v>218</v>
      </c>
      <c r="B222" s="30"/>
      <c r="C222" s="143"/>
      <c r="D222" s="143"/>
      <c r="E222" s="143"/>
      <c r="F222" s="143"/>
      <c r="G222" s="143"/>
      <c r="H222" s="143"/>
      <c r="I222" s="18"/>
      <c r="J222" s="54"/>
    </row>
    <row r="223" spans="1:11" ht="12.75" customHeight="1">
      <c r="A223" s="150">
        <f t="shared" si="28"/>
        <v>219</v>
      </c>
      <c r="B223" s="30"/>
      <c r="C223" s="168" t="s">
        <v>238</v>
      </c>
      <c r="D223" s="168"/>
      <c r="E223" s="168"/>
      <c r="F223" s="31"/>
      <c r="G223" s="59"/>
      <c r="H223" s="69" t="s">
        <v>239</v>
      </c>
      <c r="I223" s="69"/>
      <c r="J223" s="69"/>
      <c r="K223" s="54"/>
    </row>
    <row r="224" spans="1:10" ht="25.5">
      <c r="A224" s="150">
        <f t="shared" si="28"/>
        <v>220</v>
      </c>
      <c r="B224" s="99"/>
      <c r="C224" s="168"/>
      <c r="D224" s="168"/>
      <c r="E224" s="168"/>
      <c r="F224" s="54"/>
      <c r="G224" s="54"/>
      <c r="H224" s="68" t="s">
        <v>210</v>
      </c>
      <c r="I224" s="68" t="s">
        <v>335</v>
      </c>
      <c r="J224" s="68" t="s">
        <v>212</v>
      </c>
    </row>
    <row r="225" spans="1:10" ht="12.75">
      <c r="A225" s="150">
        <f t="shared" si="28"/>
        <v>221</v>
      </c>
      <c r="B225" s="99"/>
      <c r="C225" s="54"/>
      <c r="D225" s="8" t="s">
        <v>201</v>
      </c>
      <c r="E225" s="102"/>
      <c r="F225" s="54"/>
      <c r="G225" s="54"/>
      <c r="H225" s="54"/>
      <c r="I225" s="58"/>
      <c r="J225" s="58"/>
    </row>
    <row r="226" spans="1:10" ht="25.5">
      <c r="A226" s="150">
        <f t="shared" si="28"/>
        <v>222</v>
      </c>
      <c r="B226" s="99"/>
      <c r="C226" s="70" t="s">
        <v>202</v>
      </c>
      <c r="D226" s="71" t="s">
        <v>203</v>
      </c>
      <c r="E226" s="100"/>
      <c r="F226" s="54"/>
      <c r="G226" s="54"/>
      <c r="H226" s="55">
        <f>IF(E$110&lt;&gt;0,IF(E226&lt;&gt;0,E226/E$110,""),"")</f>
      </c>
      <c r="I226" s="56">
        <f>IF(E$50&lt;&gt;0,IF($E226&lt;&gt;0,$E226/E$50,""),"")</f>
      </c>
      <c r="J226" s="56">
        <f>IF(E$26&lt;&gt;0,IF($E226&lt;&gt;0,$E226/E$26,""),"")</f>
      </c>
    </row>
    <row r="227" spans="1:10" ht="51">
      <c r="A227" s="150">
        <f t="shared" si="28"/>
        <v>223</v>
      </c>
      <c r="B227" s="99"/>
      <c r="C227" s="70" t="s">
        <v>204</v>
      </c>
      <c r="D227" s="71" t="s">
        <v>205</v>
      </c>
      <c r="E227" s="100"/>
      <c r="F227" s="54"/>
      <c r="G227" s="54"/>
      <c r="H227" s="54"/>
      <c r="I227" s="58"/>
      <c r="J227" s="58"/>
    </row>
    <row r="228" spans="1:10" ht="51">
      <c r="A228" s="150">
        <f t="shared" si="28"/>
        <v>224</v>
      </c>
      <c r="B228" s="99"/>
      <c r="C228" s="70" t="s">
        <v>206</v>
      </c>
      <c r="D228" s="71" t="s">
        <v>207</v>
      </c>
      <c r="E228" s="100"/>
      <c r="F228" s="54"/>
      <c r="G228" s="54"/>
      <c r="H228" s="54"/>
      <c r="I228" s="58"/>
      <c r="J228" s="58"/>
    </row>
    <row r="229" spans="1:10" ht="51">
      <c r="A229" s="150">
        <f t="shared" si="28"/>
        <v>225</v>
      </c>
      <c r="B229" s="99"/>
      <c r="C229" s="70" t="s">
        <v>208</v>
      </c>
      <c r="D229" s="71" t="s">
        <v>209</v>
      </c>
      <c r="E229" s="100"/>
      <c r="F229" s="54"/>
      <c r="G229" s="54"/>
      <c r="H229" s="54"/>
      <c r="I229" s="58"/>
      <c r="J229" s="58"/>
    </row>
    <row r="230" spans="1:11" s="13" customFormat="1" ht="12.75" hidden="1">
      <c r="A230" s="150">
        <f t="shared" si="28"/>
        <v>226</v>
      </c>
      <c r="B230" s="43"/>
      <c r="C230" s="42"/>
      <c r="E230" s="44"/>
      <c r="F230" s="44"/>
      <c r="G230" s="44"/>
      <c r="H230" s="44"/>
      <c r="J230" s="45"/>
      <c r="K230" s="45"/>
    </row>
    <row r="231" spans="1:11" s="13" customFormat="1" ht="24" customHeight="1" hidden="1">
      <c r="A231" s="150">
        <f t="shared" si="28"/>
        <v>227</v>
      </c>
      <c r="B231" s="43"/>
      <c r="C231" s="107"/>
      <c r="D231" s="49"/>
      <c r="E231" s="108"/>
      <c r="F231" s="108"/>
      <c r="G231" s="108"/>
      <c r="H231" s="109"/>
      <c r="J231" s="45"/>
      <c r="K231" s="45"/>
    </row>
    <row r="232" spans="1:11" s="13" customFormat="1" ht="24" customHeight="1" hidden="1">
      <c r="A232" s="150">
        <f t="shared" si="28"/>
        <v>228</v>
      </c>
      <c r="B232" s="43"/>
      <c r="C232" s="107"/>
      <c r="D232" s="49"/>
      <c r="E232" s="108"/>
      <c r="F232" s="108"/>
      <c r="G232" s="108"/>
      <c r="H232" s="109"/>
      <c r="J232" s="45"/>
      <c r="K232" s="45"/>
    </row>
    <row r="233" spans="1:11" s="13" customFormat="1" ht="24" customHeight="1" hidden="1">
      <c r="A233" s="150">
        <f t="shared" si="28"/>
        <v>229</v>
      </c>
      <c r="B233" s="43"/>
      <c r="C233" s="107"/>
      <c r="D233" s="49"/>
      <c r="E233" s="108"/>
      <c r="F233" s="109"/>
      <c r="G233" s="109"/>
      <c r="H233" s="109"/>
      <c r="J233" s="45"/>
      <c r="K233" s="45"/>
    </row>
    <row r="234" spans="1:11" s="13" customFormat="1" ht="27" customHeight="1" hidden="1">
      <c r="A234" s="150">
        <f t="shared" si="28"/>
        <v>230</v>
      </c>
      <c r="B234" s="43"/>
      <c r="C234" s="107"/>
      <c r="D234" s="49"/>
      <c r="E234" s="109"/>
      <c r="F234" s="109"/>
      <c r="G234" s="109"/>
      <c r="H234" s="108"/>
      <c r="J234" s="45"/>
      <c r="K234" s="45"/>
    </row>
    <row r="235" spans="1:11" s="13" customFormat="1" ht="24" customHeight="1" hidden="1">
      <c r="A235" s="150">
        <f t="shared" si="28"/>
        <v>231</v>
      </c>
      <c r="B235" s="43"/>
      <c r="C235" s="107"/>
      <c r="D235" s="49"/>
      <c r="E235" s="109"/>
      <c r="F235" s="109"/>
      <c r="G235" s="109"/>
      <c r="H235" s="108"/>
      <c r="J235" s="45"/>
      <c r="K235" s="45"/>
    </row>
    <row r="236" spans="1:11" s="13" customFormat="1" ht="12.75" hidden="1">
      <c r="A236" s="150">
        <f t="shared" si="28"/>
        <v>232</v>
      </c>
      <c r="B236" s="43"/>
      <c r="C236" s="107"/>
      <c r="D236" s="46"/>
      <c r="E236" s="109"/>
      <c r="F236" s="109"/>
      <c r="G236" s="109"/>
      <c r="H236" s="108"/>
      <c r="J236" s="45"/>
      <c r="K236" s="45"/>
    </row>
    <row r="237" spans="1:11" s="13" customFormat="1" ht="19.5" customHeight="1" hidden="1">
      <c r="A237" s="150">
        <f t="shared" si="28"/>
        <v>233</v>
      </c>
      <c r="B237" s="43"/>
      <c r="C237" s="107"/>
      <c r="D237" s="49"/>
      <c r="E237" s="109"/>
      <c r="F237" s="109"/>
      <c r="G237" s="109"/>
      <c r="H237" s="108"/>
      <c r="J237" s="45"/>
      <c r="K237" s="45"/>
    </row>
    <row r="238" spans="1:11" s="13" customFormat="1" ht="19.5" customHeight="1" hidden="1">
      <c r="A238" s="150">
        <f t="shared" si="28"/>
        <v>234</v>
      </c>
      <c r="B238" s="43"/>
      <c r="C238" s="107"/>
      <c r="D238" s="49"/>
      <c r="E238" s="109"/>
      <c r="F238" s="109"/>
      <c r="G238" s="109"/>
      <c r="H238" s="110"/>
      <c r="J238" s="45"/>
      <c r="K238" s="45"/>
    </row>
    <row r="239" spans="1:11" s="13" customFormat="1" ht="12.75" hidden="1">
      <c r="A239" s="150">
        <f t="shared" si="28"/>
        <v>235</v>
      </c>
      <c r="C239" s="107"/>
      <c r="D239" s="40"/>
      <c r="H239" s="110"/>
      <c r="J239" s="45"/>
      <c r="K239" s="45"/>
    </row>
    <row r="240" spans="1:11" s="13" customFormat="1" ht="12.75" hidden="1">
      <c r="A240" s="150">
        <f t="shared" si="28"/>
        <v>236</v>
      </c>
      <c r="C240" s="107"/>
      <c r="D240" s="49"/>
      <c r="H240" s="108"/>
      <c r="J240" s="45"/>
      <c r="K240" s="45"/>
    </row>
    <row r="241" spans="1:11" s="13" customFormat="1" ht="12.75" hidden="1">
      <c r="A241" s="150">
        <f t="shared" si="28"/>
        <v>237</v>
      </c>
      <c r="C241" s="107"/>
      <c r="D241" s="49"/>
      <c r="H241" s="110"/>
      <c r="J241" s="45"/>
      <c r="K241" s="45"/>
    </row>
    <row r="242" spans="1:11" s="13" customFormat="1" ht="12.75" hidden="1">
      <c r="A242" s="150">
        <f t="shared" si="28"/>
        <v>238</v>
      </c>
      <c r="C242" s="107"/>
      <c r="D242" s="49"/>
      <c r="H242" s="111"/>
      <c r="J242" s="45"/>
      <c r="K242" s="45"/>
    </row>
    <row r="243" spans="1:11" s="13" customFormat="1" ht="39.75" customHeight="1" hidden="1">
      <c r="A243" s="150">
        <f t="shared" si="28"/>
        <v>239</v>
      </c>
      <c r="C243" s="107"/>
      <c r="D243" s="40"/>
      <c r="H243" s="47"/>
      <c r="J243" s="45"/>
      <c r="K243" s="45"/>
    </row>
    <row r="244" spans="1:11" s="13" customFormat="1" ht="13.5" customHeight="1" hidden="1">
      <c r="A244" s="150">
        <f t="shared" si="28"/>
        <v>240</v>
      </c>
      <c r="C244" s="107"/>
      <c r="D244" s="40"/>
      <c r="H244" s="47"/>
      <c r="J244" s="45"/>
      <c r="K244" s="45"/>
    </row>
    <row r="245" spans="1:11" s="13" customFormat="1" ht="69.75" customHeight="1" hidden="1">
      <c r="A245" s="150">
        <f t="shared" si="28"/>
        <v>241</v>
      </c>
      <c r="B245" s="43"/>
      <c r="C245" s="182"/>
      <c r="D245" s="182"/>
      <c r="E245" s="182"/>
      <c r="F245" s="182"/>
      <c r="G245" s="182"/>
      <c r="H245" s="182"/>
      <c r="J245" s="45"/>
      <c r="K245" s="45"/>
    </row>
    <row r="246" spans="1:11" s="13" customFormat="1" ht="48" customHeight="1" hidden="1">
      <c r="A246" s="150">
        <f t="shared" si="28"/>
        <v>242</v>
      </c>
      <c r="B246" s="43"/>
      <c r="C246" s="179"/>
      <c r="D246" s="179"/>
      <c r="E246" s="179"/>
      <c r="F246" s="179"/>
      <c r="G246" s="179"/>
      <c r="H246" s="179"/>
      <c r="I246" s="41"/>
      <c r="J246" s="45"/>
      <c r="K246" s="45"/>
    </row>
    <row r="247" spans="1:11" s="13" customFormat="1" ht="12.75" hidden="1">
      <c r="A247" s="150">
        <f t="shared" si="28"/>
        <v>243</v>
      </c>
      <c r="B247" s="43"/>
      <c r="C247" s="42"/>
      <c r="E247" s="44"/>
      <c r="F247" s="44"/>
      <c r="G247" s="44"/>
      <c r="J247" s="45"/>
      <c r="K247" s="45"/>
    </row>
    <row r="248" spans="1:11" s="13" customFormat="1" ht="12.75" hidden="1">
      <c r="A248" s="150">
        <f t="shared" si="28"/>
        <v>244</v>
      </c>
      <c r="B248" s="43"/>
      <c r="C248" s="107"/>
      <c r="D248" s="49"/>
      <c r="E248" s="110"/>
      <c r="J248" s="45"/>
      <c r="K248" s="45"/>
    </row>
    <row r="249" spans="1:11" s="13" customFormat="1" ht="12.75" hidden="1">
      <c r="A249" s="150">
        <f t="shared" si="28"/>
        <v>245</v>
      </c>
      <c r="B249" s="43"/>
      <c r="C249" s="107"/>
      <c r="D249" s="49"/>
      <c r="E249" s="108"/>
      <c r="F249" s="108"/>
      <c r="G249" s="111"/>
      <c r="J249" s="45"/>
      <c r="K249" s="45"/>
    </row>
    <row r="250" spans="1:11" s="13" customFormat="1" ht="12.75" hidden="1">
      <c r="A250" s="150">
        <f t="shared" si="28"/>
        <v>246</v>
      </c>
      <c r="B250" s="43"/>
      <c r="C250" s="107"/>
      <c r="D250" s="49"/>
      <c r="E250" s="108"/>
      <c r="F250" s="108"/>
      <c r="G250" s="111"/>
      <c r="J250" s="45"/>
      <c r="K250" s="45"/>
    </row>
    <row r="251" spans="1:11" s="13" customFormat="1" ht="12.75" hidden="1">
      <c r="A251" s="150">
        <f t="shared" si="28"/>
        <v>247</v>
      </c>
      <c r="B251" s="43"/>
      <c r="C251" s="107"/>
      <c r="D251" s="49"/>
      <c r="E251" s="108"/>
      <c r="J251" s="45"/>
      <c r="K251" s="45"/>
    </row>
    <row r="252" spans="1:11" s="13" customFormat="1" ht="12.75" hidden="1">
      <c r="A252" s="150">
        <f t="shared" si="28"/>
        <v>248</v>
      </c>
      <c r="B252" s="43"/>
      <c r="C252" s="107"/>
      <c r="D252" s="49"/>
      <c r="E252" s="108"/>
      <c r="J252" s="45"/>
      <c r="K252" s="45"/>
    </row>
    <row r="253" spans="1:11" s="13" customFormat="1" ht="12.75" hidden="1">
      <c r="A253" s="150">
        <f t="shared" si="28"/>
        <v>249</v>
      </c>
      <c r="B253" s="43"/>
      <c r="C253" s="107"/>
      <c r="D253" s="49"/>
      <c r="E253" s="108"/>
      <c r="J253" s="45"/>
      <c r="K253" s="45"/>
    </row>
    <row r="254" spans="1:11" s="13" customFormat="1" ht="12.75" hidden="1">
      <c r="A254" s="150">
        <f t="shared" si="28"/>
        <v>250</v>
      </c>
      <c r="B254" s="43"/>
      <c r="C254" s="107"/>
      <c r="D254" s="49"/>
      <c r="E254" s="108"/>
      <c r="J254" s="45"/>
      <c r="K254" s="45"/>
    </row>
    <row r="255" spans="1:11" s="13" customFormat="1" ht="12.75" hidden="1">
      <c r="A255" s="150">
        <f t="shared" si="28"/>
        <v>251</v>
      </c>
      <c r="B255" s="43"/>
      <c r="C255" s="112"/>
      <c r="D255" s="49"/>
      <c r="E255" s="108"/>
      <c r="J255" s="45"/>
      <c r="K255" s="45"/>
    </row>
    <row r="256" spans="1:11" s="13" customFormat="1" ht="12.75" hidden="1">
      <c r="A256" s="150">
        <f t="shared" si="28"/>
        <v>252</v>
      </c>
      <c r="B256" s="43"/>
      <c r="C256" s="107"/>
      <c r="D256" s="49"/>
      <c r="E256" s="108"/>
      <c r="J256" s="45"/>
      <c r="K256" s="45"/>
    </row>
    <row r="257" spans="1:11" s="13" customFormat="1" ht="12.75" hidden="1">
      <c r="A257" s="150">
        <f t="shared" si="28"/>
        <v>253</v>
      </c>
      <c r="B257" s="43"/>
      <c r="C257" s="107"/>
      <c r="D257" s="46"/>
      <c r="E257" s="110"/>
      <c r="J257" s="45"/>
      <c r="K257" s="45"/>
    </row>
    <row r="258" spans="1:11" s="13" customFormat="1" ht="48" customHeight="1" hidden="1">
      <c r="A258" s="150">
        <f t="shared" si="28"/>
        <v>254</v>
      </c>
      <c r="B258" s="43"/>
      <c r="C258" s="166"/>
      <c r="D258" s="166"/>
      <c r="E258" s="166"/>
      <c r="F258" s="166"/>
      <c r="G258" s="166"/>
      <c r="H258" s="166"/>
      <c r="I258" s="41"/>
      <c r="J258" s="45"/>
      <c r="K258" s="45"/>
    </row>
    <row r="259" spans="1:11" s="13" customFormat="1" ht="12.75" hidden="1">
      <c r="A259" s="150">
        <f t="shared" si="28"/>
        <v>255</v>
      </c>
      <c r="B259" s="43"/>
      <c r="C259" s="42"/>
      <c r="E259" s="44"/>
      <c r="J259" s="45"/>
      <c r="K259" s="45"/>
    </row>
    <row r="260" spans="1:11" s="13" customFormat="1" ht="12.75" hidden="1">
      <c r="A260" s="150">
        <f t="shared" si="28"/>
        <v>256</v>
      </c>
      <c r="C260" s="107"/>
      <c r="D260" s="49"/>
      <c r="E260" s="110"/>
      <c r="J260" s="45"/>
      <c r="K260" s="45"/>
    </row>
    <row r="261" spans="1:11" s="13" customFormat="1" ht="12.75" hidden="1">
      <c r="A261" s="150">
        <f t="shared" si="28"/>
        <v>257</v>
      </c>
      <c r="C261" s="107"/>
      <c r="D261" s="49"/>
      <c r="E261" s="108"/>
      <c r="J261" s="45"/>
      <c r="K261" s="45"/>
    </row>
    <row r="262" spans="1:11" s="13" customFormat="1" ht="12.75" hidden="1">
      <c r="A262" s="150">
        <f t="shared" si="28"/>
        <v>258</v>
      </c>
      <c r="C262" s="107"/>
      <c r="D262" s="49"/>
      <c r="E262" s="108"/>
      <c r="J262" s="45"/>
      <c r="K262" s="45"/>
    </row>
    <row r="263" spans="1:11" s="13" customFormat="1" ht="12.75" hidden="1">
      <c r="A263" s="150">
        <f aca="true" t="shared" si="32" ref="A263:A326">A262+1</f>
        <v>259</v>
      </c>
      <c r="C263" s="107"/>
      <c r="D263" s="49"/>
      <c r="E263" s="108"/>
      <c r="J263" s="45"/>
      <c r="K263" s="45"/>
    </row>
    <row r="264" spans="1:11" s="13" customFormat="1" ht="12.75" hidden="1">
      <c r="A264" s="150">
        <f t="shared" si="32"/>
        <v>260</v>
      </c>
      <c r="C264" s="107"/>
      <c r="D264" s="46"/>
      <c r="E264" s="110"/>
      <c r="J264" s="45"/>
      <c r="K264" s="45"/>
    </row>
    <row r="265" spans="1:11" s="13" customFormat="1" ht="37.5" customHeight="1" hidden="1">
      <c r="A265" s="150">
        <f t="shared" si="32"/>
        <v>261</v>
      </c>
      <c r="B265" s="43"/>
      <c r="C265" s="166"/>
      <c r="D265" s="166"/>
      <c r="E265" s="166"/>
      <c r="F265" s="166"/>
      <c r="G265" s="166"/>
      <c r="H265" s="166"/>
      <c r="I265" s="41"/>
      <c r="J265" s="45"/>
      <c r="K265" s="45"/>
    </row>
    <row r="266" spans="1:11" s="13" customFormat="1" ht="12.75" hidden="1">
      <c r="A266" s="150">
        <f t="shared" si="32"/>
        <v>262</v>
      </c>
      <c r="B266" s="43"/>
      <c r="C266" s="42"/>
      <c r="E266" s="44"/>
      <c r="J266" s="45"/>
      <c r="K266" s="45"/>
    </row>
    <row r="267" spans="1:11" s="13" customFormat="1" ht="12.75" hidden="1">
      <c r="A267" s="150">
        <f t="shared" si="32"/>
        <v>263</v>
      </c>
      <c r="C267" s="107"/>
      <c r="D267" s="49"/>
      <c r="E267" s="113"/>
      <c r="J267" s="45"/>
      <c r="K267" s="45"/>
    </row>
    <row r="268" spans="1:11" s="13" customFormat="1" ht="24" customHeight="1" hidden="1">
      <c r="A268" s="150">
        <f t="shared" si="32"/>
        <v>264</v>
      </c>
      <c r="C268" s="107"/>
      <c r="D268" s="49"/>
      <c r="E268" s="108"/>
      <c r="J268" s="45"/>
      <c r="K268" s="45"/>
    </row>
    <row r="269" spans="1:11" s="13" customFormat="1" ht="24" customHeight="1" hidden="1">
      <c r="A269" s="150">
        <f t="shared" si="32"/>
        <v>265</v>
      </c>
      <c r="C269" s="107"/>
      <c r="D269" s="49"/>
      <c r="E269" s="108"/>
      <c r="J269" s="45"/>
      <c r="K269" s="45"/>
    </row>
    <row r="270" spans="1:11" s="13" customFormat="1" ht="12.75" hidden="1">
      <c r="A270" s="150">
        <f t="shared" si="32"/>
        <v>266</v>
      </c>
      <c r="C270" s="107"/>
      <c r="D270" s="46"/>
      <c r="E270" s="110"/>
      <c r="J270" s="45"/>
      <c r="K270" s="45"/>
    </row>
    <row r="271" spans="1:11" s="13" customFormat="1" ht="29.25" customHeight="1" hidden="1">
      <c r="A271" s="150">
        <f t="shared" si="32"/>
        <v>267</v>
      </c>
      <c r="B271" s="43"/>
      <c r="C271" s="166"/>
      <c r="D271" s="166"/>
      <c r="E271" s="166"/>
      <c r="F271" s="166"/>
      <c r="G271" s="166"/>
      <c r="H271" s="166"/>
      <c r="I271" s="41"/>
      <c r="J271" s="45"/>
      <c r="K271" s="45"/>
    </row>
    <row r="272" spans="1:11" s="13" customFormat="1" ht="12.75" hidden="1">
      <c r="A272" s="150">
        <f t="shared" si="32"/>
        <v>268</v>
      </c>
      <c r="B272" s="43"/>
      <c r="C272" s="42"/>
      <c r="E272" s="44"/>
      <c r="J272" s="45"/>
      <c r="K272" s="45"/>
    </row>
    <row r="273" spans="1:11" s="13" customFormat="1" ht="12.75" hidden="1">
      <c r="A273" s="150">
        <f t="shared" si="32"/>
        <v>269</v>
      </c>
      <c r="C273" s="107"/>
      <c r="D273" s="49"/>
      <c r="E273" s="113"/>
      <c r="J273" s="45"/>
      <c r="K273" s="45"/>
    </row>
    <row r="274" spans="1:11" s="13" customFormat="1" ht="12.75" hidden="1">
      <c r="A274" s="150">
        <f t="shared" si="32"/>
        <v>270</v>
      </c>
      <c r="C274" s="107"/>
      <c r="D274" s="49"/>
      <c r="E274" s="108"/>
      <c r="J274" s="45"/>
      <c r="K274" s="45"/>
    </row>
    <row r="275" spans="1:11" s="13" customFormat="1" ht="12.75" hidden="1">
      <c r="A275" s="150">
        <f t="shared" si="32"/>
        <v>271</v>
      </c>
      <c r="C275" s="107"/>
      <c r="D275" s="49"/>
      <c r="E275" s="108"/>
      <c r="J275" s="45"/>
      <c r="K275" s="45"/>
    </row>
    <row r="276" spans="1:11" s="13" customFormat="1" ht="12.75" hidden="1">
      <c r="A276" s="150">
        <f t="shared" si="32"/>
        <v>272</v>
      </c>
      <c r="C276" s="107"/>
      <c r="D276" s="46"/>
      <c r="E276" s="110"/>
      <c r="J276" s="45"/>
      <c r="K276" s="45"/>
    </row>
    <row r="277" spans="1:11" s="13" customFormat="1" ht="48" customHeight="1" hidden="1">
      <c r="A277" s="150">
        <f t="shared" si="32"/>
        <v>273</v>
      </c>
      <c r="B277" s="43"/>
      <c r="C277" s="166"/>
      <c r="D277" s="166"/>
      <c r="E277" s="166"/>
      <c r="F277" s="166"/>
      <c r="G277" s="166"/>
      <c r="H277" s="166"/>
      <c r="I277" s="41"/>
      <c r="J277" s="45"/>
      <c r="K277" s="45"/>
    </row>
    <row r="278" spans="1:11" s="13" customFormat="1" ht="12.75" hidden="1">
      <c r="A278" s="150">
        <f t="shared" si="32"/>
        <v>274</v>
      </c>
      <c r="B278" s="43"/>
      <c r="C278" s="42"/>
      <c r="E278" s="44"/>
      <c r="J278" s="45"/>
      <c r="K278" s="45"/>
    </row>
    <row r="279" spans="1:11" s="13" customFormat="1" ht="12.75" hidden="1">
      <c r="A279" s="150">
        <f t="shared" si="32"/>
        <v>275</v>
      </c>
      <c r="B279" s="43"/>
      <c r="C279" s="107"/>
      <c r="D279" s="49"/>
      <c r="E279" s="48"/>
      <c r="J279" s="45"/>
      <c r="K279" s="45"/>
    </row>
    <row r="280" spans="1:11" s="13" customFormat="1" ht="12.75" hidden="1">
      <c r="A280" s="150">
        <f t="shared" si="32"/>
        <v>276</v>
      </c>
      <c r="B280" s="43"/>
      <c r="C280" s="112"/>
      <c r="D280" s="49"/>
      <c r="E280" s="108"/>
      <c r="J280" s="45"/>
      <c r="K280" s="45"/>
    </row>
    <row r="281" spans="1:11" s="13" customFormat="1" ht="12.75" hidden="1">
      <c r="A281" s="150">
        <f t="shared" si="32"/>
        <v>277</v>
      </c>
      <c r="B281" s="43"/>
      <c r="C281" s="107"/>
      <c r="D281" s="49"/>
      <c r="E281" s="108"/>
      <c r="J281" s="45"/>
      <c r="K281" s="45"/>
    </row>
    <row r="282" spans="1:11" s="13" customFormat="1" ht="12.75" hidden="1">
      <c r="A282" s="150">
        <f t="shared" si="32"/>
        <v>278</v>
      </c>
      <c r="B282" s="43"/>
      <c r="C282" s="107"/>
      <c r="D282" s="49"/>
      <c r="E282" s="48"/>
      <c r="J282" s="45"/>
      <c r="K282" s="45"/>
    </row>
    <row r="283" spans="1:11" s="13" customFormat="1" ht="12.75" hidden="1">
      <c r="A283" s="150">
        <f t="shared" si="32"/>
        <v>279</v>
      </c>
      <c r="B283" s="43"/>
      <c r="C283" s="107"/>
      <c r="D283" s="49"/>
      <c r="E283" s="108"/>
      <c r="J283" s="45"/>
      <c r="K283" s="45"/>
    </row>
    <row r="284" spans="1:11" s="13" customFormat="1" ht="12.75" hidden="1">
      <c r="A284" s="150">
        <f t="shared" si="32"/>
        <v>280</v>
      </c>
      <c r="B284" s="43"/>
      <c r="C284" s="107"/>
      <c r="D284" s="49"/>
      <c r="E284" s="108"/>
      <c r="J284" s="45"/>
      <c r="K284" s="45"/>
    </row>
    <row r="285" spans="1:11" s="13" customFormat="1" ht="12.75" hidden="1">
      <c r="A285" s="150">
        <f t="shared" si="32"/>
        <v>281</v>
      </c>
      <c r="C285" s="107"/>
      <c r="D285" s="49"/>
      <c r="E285" s="48"/>
      <c r="J285" s="45"/>
      <c r="K285" s="45"/>
    </row>
    <row r="286" spans="1:11" s="13" customFormat="1" ht="12.75" hidden="1">
      <c r="A286" s="150">
        <f t="shared" si="32"/>
        <v>282</v>
      </c>
      <c r="C286" s="107"/>
      <c r="D286" s="49"/>
      <c r="E286" s="108"/>
      <c r="J286" s="45"/>
      <c r="K286" s="45"/>
    </row>
    <row r="287" spans="1:11" s="13" customFormat="1" ht="12.75" hidden="1">
      <c r="A287" s="150">
        <f t="shared" si="32"/>
        <v>283</v>
      </c>
      <c r="C287" s="107"/>
      <c r="D287" s="49"/>
      <c r="E287" s="108"/>
      <c r="J287" s="45"/>
      <c r="K287" s="45"/>
    </row>
    <row r="288" spans="1:11" s="13" customFormat="1" ht="12.75" hidden="1">
      <c r="A288" s="150">
        <f t="shared" si="32"/>
        <v>284</v>
      </c>
      <c r="C288" s="107"/>
      <c r="D288" s="49"/>
      <c r="E288" s="113"/>
      <c r="J288" s="45"/>
      <c r="K288" s="45"/>
    </row>
    <row r="289" spans="1:11" s="13" customFormat="1" ht="12.75" hidden="1">
      <c r="A289" s="150">
        <f t="shared" si="32"/>
        <v>285</v>
      </c>
      <c r="C289" s="107"/>
      <c r="D289" s="49"/>
      <c r="E289" s="108"/>
      <c r="J289" s="45"/>
      <c r="K289" s="45"/>
    </row>
    <row r="290" spans="1:11" s="13" customFormat="1" ht="12.75" hidden="1">
      <c r="A290" s="150">
        <f t="shared" si="32"/>
        <v>286</v>
      </c>
      <c r="C290" s="107"/>
      <c r="D290" s="49"/>
      <c r="E290" s="108"/>
      <c r="J290" s="45"/>
      <c r="K290" s="45"/>
    </row>
    <row r="291" spans="1:11" s="13" customFormat="1" ht="12.75" hidden="1">
      <c r="A291" s="150">
        <f t="shared" si="32"/>
        <v>287</v>
      </c>
      <c r="C291" s="107"/>
      <c r="D291" s="46"/>
      <c r="E291" s="48"/>
      <c r="J291" s="45"/>
      <c r="K291" s="45"/>
    </row>
    <row r="292" spans="1:11" s="13" customFormat="1" ht="48" customHeight="1" hidden="1">
      <c r="A292" s="150">
        <f t="shared" si="32"/>
        <v>288</v>
      </c>
      <c r="B292" s="43"/>
      <c r="C292" s="166"/>
      <c r="D292" s="166"/>
      <c r="E292" s="166"/>
      <c r="F292" s="166"/>
      <c r="G292" s="166"/>
      <c r="H292" s="166"/>
      <c r="I292" s="41"/>
      <c r="J292" s="45"/>
      <c r="K292" s="45"/>
    </row>
    <row r="293" spans="1:11" s="13" customFormat="1" ht="12.75" hidden="1">
      <c r="A293" s="150">
        <f t="shared" si="32"/>
        <v>289</v>
      </c>
      <c r="B293" s="43"/>
      <c r="C293" s="42"/>
      <c r="E293" s="44"/>
      <c r="J293" s="45"/>
      <c r="K293" s="45"/>
    </row>
    <row r="294" spans="1:11" s="13" customFormat="1" ht="12.75" hidden="1">
      <c r="A294" s="150">
        <f t="shared" si="32"/>
        <v>290</v>
      </c>
      <c r="C294" s="107"/>
      <c r="D294" s="49"/>
      <c r="E294" s="110"/>
      <c r="J294" s="45"/>
      <c r="K294" s="45"/>
    </row>
    <row r="295" spans="1:11" s="13" customFormat="1" ht="12.75" hidden="1">
      <c r="A295" s="150">
        <f t="shared" si="32"/>
        <v>291</v>
      </c>
      <c r="C295" s="107"/>
      <c r="D295" s="49"/>
      <c r="E295" s="108"/>
      <c r="J295" s="45"/>
      <c r="K295" s="45"/>
    </row>
    <row r="296" spans="1:11" s="13" customFormat="1" ht="12.75" hidden="1">
      <c r="A296" s="150">
        <f t="shared" si="32"/>
        <v>292</v>
      </c>
      <c r="C296" s="107"/>
      <c r="D296" s="49"/>
      <c r="E296" s="108"/>
      <c r="J296" s="45"/>
      <c r="K296" s="45"/>
    </row>
    <row r="297" spans="1:11" s="13" customFormat="1" ht="12.75" hidden="1">
      <c r="A297" s="150">
        <f t="shared" si="32"/>
        <v>293</v>
      </c>
      <c r="C297" s="107"/>
      <c r="D297" s="46"/>
      <c r="E297" s="110"/>
      <c r="J297" s="45"/>
      <c r="K297" s="45"/>
    </row>
    <row r="298" spans="1:11" s="13" customFormat="1" ht="48" customHeight="1" hidden="1">
      <c r="A298" s="150">
        <f t="shared" si="32"/>
        <v>294</v>
      </c>
      <c r="B298" s="43"/>
      <c r="C298" s="166"/>
      <c r="D298" s="166"/>
      <c r="E298" s="166"/>
      <c r="F298" s="166"/>
      <c r="G298" s="166"/>
      <c r="H298" s="166"/>
      <c r="I298" s="41"/>
      <c r="J298" s="45"/>
      <c r="K298" s="45"/>
    </row>
    <row r="299" spans="1:11" s="13" customFormat="1" ht="12.75" hidden="1">
      <c r="A299" s="150">
        <f t="shared" si="32"/>
        <v>295</v>
      </c>
      <c r="B299" s="43"/>
      <c r="C299" s="42"/>
      <c r="E299" s="44"/>
      <c r="J299" s="45"/>
      <c r="K299" s="45"/>
    </row>
    <row r="300" spans="1:11" s="13" customFormat="1" ht="12.75" hidden="1">
      <c r="A300" s="150">
        <f t="shared" si="32"/>
        <v>296</v>
      </c>
      <c r="C300" s="107"/>
      <c r="D300" s="49"/>
      <c r="E300" s="110"/>
      <c r="J300" s="45"/>
      <c r="K300" s="45"/>
    </row>
    <row r="301" spans="1:11" s="13" customFormat="1" ht="12.75" hidden="1">
      <c r="A301" s="150">
        <f t="shared" si="32"/>
        <v>297</v>
      </c>
      <c r="C301" s="107"/>
      <c r="D301" s="49"/>
      <c r="E301" s="108"/>
      <c r="J301" s="45"/>
      <c r="K301" s="45"/>
    </row>
    <row r="302" spans="1:11" s="13" customFormat="1" ht="12.75" hidden="1">
      <c r="A302" s="150">
        <f t="shared" si="32"/>
        <v>298</v>
      </c>
      <c r="C302" s="107"/>
      <c r="D302" s="49"/>
      <c r="E302" s="108"/>
      <c r="J302" s="45"/>
      <c r="K302" s="45"/>
    </row>
    <row r="303" spans="1:11" s="13" customFormat="1" ht="12.75" hidden="1">
      <c r="A303" s="150">
        <f t="shared" si="32"/>
        <v>299</v>
      </c>
      <c r="C303" s="107"/>
      <c r="D303" s="49"/>
      <c r="E303" s="108"/>
      <c r="J303" s="45"/>
      <c r="K303" s="45"/>
    </row>
    <row r="304" spans="1:11" s="13" customFormat="1" ht="12.75" hidden="1">
      <c r="A304" s="150">
        <f t="shared" si="32"/>
        <v>300</v>
      </c>
      <c r="C304" s="107"/>
      <c r="D304" s="46"/>
      <c r="E304" s="110"/>
      <c r="J304" s="45"/>
      <c r="K304" s="45"/>
    </row>
    <row r="305" spans="1:11" s="13" customFormat="1" ht="48" customHeight="1" hidden="1">
      <c r="A305" s="150">
        <f t="shared" si="32"/>
        <v>301</v>
      </c>
      <c r="B305" s="43"/>
      <c r="C305" s="166"/>
      <c r="D305" s="166"/>
      <c r="E305" s="166"/>
      <c r="F305" s="166"/>
      <c r="G305" s="166"/>
      <c r="H305" s="166"/>
      <c r="I305" s="41"/>
      <c r="J305" s="45"/>
      <c r="K305" s="45"/>
    </row>
    <row r="306" spans="1:11" s="13" customFormat="1" ht="12.75" hidden="1">
      <c r="A306" s="150">
        <f t="shared" si="32"/>
        <v>302</v>
      </c>
      <c r="B306" s="43"/>
      <c r="C306" s="42"/>
      <c r="E306" s="44"/>
      <c r="J306" s="45"/>
      <c r="K306" s="45"/>
    </row>
    <row r="307" spans="1:11" s="13" customFormat="1" ht="12.75" hidden="1">
      <c r="A307" s="150">
        <f t="shared" si="32"/>
        <v>303</v>
      </c>
      <c r="C307" s="107"/>
      <c r="D307" s="49"/>
      <c r="E307" s="113"/>
      <c r="J307" s="45"/>
      <c r="K307" s="45"/>
    </row>
    <row r="308" spans="1:11" s="13" customFormat="1" ht="12.75" hidden="1">
      <c r="A308" s="150">
        <f t="shared" si="32"/>
        <v>304</v>
      </c>
      <c r="C308" s="107"/>
      <c r="D308" s="49"/>
      <c r="E308" s="108"/>
      <c r="J308" s="45"/>
      <c r="K308" s="45"/>
    </row>
    <row r="309" spans="1:11" s="13" customFormat="1" ht="12.75" hidden="1">
      <c r="A309" s="150">
        <f t="shared" si="32"/>
        <v>305</v>
      </c>
      <c r="C309" s="107"/>
      <c r="D309" s="49"/>
      <c r="E309" s="108"/>
      <c r="J309" s="45"/>
      <c r="K309" s="45"/>
    </row>
    <row r="310" spans="1:11" s="13" customFormat="1" ht="12.75" hidden="1">
      <c r="A310" s="150">
        <f t="shared" si="32"/>
        <v>306</v>
      </c>
      <c r="C310" s="107"/>
      <c r="D310" s="46"/>
      <c r="E310" s="110"/>
      <c r="J310" s="45"/>
      <c r="K310" s="45"/>
    </row>
    <row r="311" spans="1:11" s="13" customFormat="1" ht="48" customHeight="1" hidden="1">
      <c r="A311" s="150">
        <f t="shared" si="32"/>
        <v>307</v>
      </c>
      <c r="B311" s="43"/>
      <c r="C311" s="166"/>
      <c r="D311" s="166"/>
      <c r="E311" s="166"/>
      <c r="F311" s="166"/>
      <c r="G311" s="166"/>
      <c r="H311" s="166"/>
      <c r="I311" s="41"/>
      <c r="J311" s="45"/>
      <c r="K311" s="45"/>
    </row>
    <row r="312" spans="1:11" s="13" customFormat="1" ht="12.75" hidden="1">
      <c r="A312" s="150">
        <f t="shared" si="32"/>
        <v>308</v>
      </c>
      <c r="B312" s="43"/>
      <c r="C312" s="42"/>
      <c r="E312" s="44"/>
      <c r="J312" s="45"/>
      <c r="K312" s="45"/>
    </row>
    <row r="313" spans="1:11" s="13" customFormat="1" ht="12.75" hidden="1">
      <c r="A313" s="150">
        <f t="shared" si="32"/>
        <v>309</v>
      </c>
      <c r="C313" s="107"/>
      <c r="D313" s="49"/>
      <c r="E313" s="110"/>
      <c r="J313" s="45"/>
      <c r="K313" s="45"/>
    </row>
    <row r="314" spans="1:11" s="13" customFormat="1" ht="12.75" hidden="1">
      <c r="A314" s="150">
        <f t="shared" si="32"/>
        <v>310</v>
      </c>
      <c r="C314" s="107"/>
      <c r="D314" s="49"/>
      <c r="E314" s="108"/>
      <c r="J314" s="45"/>
      <c r="K314" s="45"/>
    </row>
    <row r="315" spans="1:11" s="13" customFormat="1" ht="12.75" hidden="1">
      <c r="A315" s="150">
        <f t="shared" si="32"/>
        <v>311</v>
      </c>
      <c r="C315" s="107"/>
      <c r="D315" s="49"/>
      <c r="E315" s="108"/>
      <c r="J315" s="45"/>
      <c r="K315" s="45"/>
    </row>
    <row r="316" spans="1:11" s="13" customFormat="1" ht="12.75" hidden="1">
      <c r="A316" s="150">
        <f t="shared" si="32"/>
        <v>312</v>
      </c>
      <c r="C316" s="107"/>
      <c r="D316" s="46"/>
      <c r="E316" s="110"/>
      <c r="J316" s="45"/>
      <c r="K316" s="45"/>
    </row>
    <row r="317" spans="1:11" s="13" customFormat="1" ht="48" customHeight="1" hidden="1">
      <c r="A317" s="150">
        <f t="shared" si="32"/>
        <v>313</v>
      </c>
      <c r="B317" s="43"/>
      <c r="C317" s="166"/>
      <c r="D317" s="166"/>
      <c r="E317" s="166"/>
      <c r="F317" s="166"/>
      <c r="G317" s="166"/>
      <c r="H317" s="166"/>
      <c r="I317" s="41"/>
      <c r="J317" s="45"/>
      <c r="K317" s="45"/>
    </row>
    <row r="318" spans="1:11" s="13" customFormat="1" ht="12.75" hidden="1">
      <c r="A318" s="150">
        <f t="shared" si="32"/>
        <v>314</v>
      </c>
      <c r="B318" s="43"/>
      <c r="C318" s="42"/>
      <c r="E318" s="44"/>
      <c r="J318" s="45"/>
      <c r="K318" s="45"/>
    </row>
    <row r="319" spans="1:11" s="13" customFormat="1" ht="22.5" customHeight="1" hidden="1">
      <c r="A319" s="150">
        <f t="shared" si="32"/>
        <v>315</v>
      </c>
      <c r="C319" s="107"/>
      <c r="D319" s="49"/>
      <c r="E319" s="110"/>
      <c r="J319" s="45"/>
      <c r="K319" s="45"/>
    </row>
    <row r="320" spans="1:11" s="13" customFormat="1" ht="12.75" hidden="1">
      <c r="A320" s="150">
        <f t="shared" si="32"/>
        <v>316</v>
      </c>
      <c r="C320" s="107"/>
      <c r="D320" s="49"/>
      <c r="E320" s="108"/>
      <c r="J320" s="45"/>
      <c r="K320" s="45"/>
    </row>
    <row r="321" spans="1:11" s="13" customFormat="1" ht="12.75" hidden="1">
      <c r="A321" s="150">
        <f t="shared" si="32"/>
        <v>317</v>
      </c>
      <c r="C321" s="107"/>
      <c r="D321" s="49"/>
      <c r="E321" s="108"/>
      <c r="J321" s="45"/>
      <c r="K321" s="45"/>
    </row>
    <row r="322" spans="1:11" s="13" customFormat="1" ht="12.75" hidden="1">
      <c r="A322" s="150">
        <f t="shared" si="32"/>
        <v>318</v>
      </c>
      <c r="C322" s="107"/>
      <c r="D322" s="49"/>
      <c r="E322" s="108"/>
      <c r="J322" s="45"/>
      <c r="K322" s="45"/>
    </row>
    <row r="323" spans="1:11" s="13" customFormat="1" ht="12.75" hidden="1">
      <c r="A323" s="150">
        <f t="shared" si="32"/>
        <v>319</v>
      </c>
      <c r="C323" s="107"/>
      <c r="D323" s="49"/>
      <c r="E323" s="108"/>
      <c r="J323" s="45"/>
      <c r="K323" s="45"/>
    </row>
    <row r="324" spans="1:11" s="13" customFormat="1" ht="12.75" hidden="1">
      <c r="A324" s="150">
        <f t="shared" si="32"/>
        <v>320</v>
      </c>
      <c r="C324" s="107"/>
      <c r="D324" s="49"/>
      <c r="E324" s="108"/>
      <c r="J324" s="45"/>
      <c r="K324" s="45"/>
    </row>
    <row r="325" spans="1:11" s="13" customFormat="1" ht="12.75" hidden="1">
      <c r="A325" s="150">
        <f t="shared" si="32"/>
        <v>321</v>
      </c>
      <c r="C325" s="107"/>
      <c r="D325" s="49"/>
      <c r="E325" s="108"/>
      <c r="J325" s="45"/>
      <c r="K325" s="45"/>
    </row>
    <row r="326" spans="1:11" s="13" customFormat="1" ht="12.75" hidden="1">
      <c r="A326" s="150">
        <f t="shared" si="32"/>
        <v>322</v>
      </c>
      <c r="C326" s="107"/>
      <c r="D326" s="46"/>
      <c r="E326" s="110"/>
      <c r="J326" s="45"/>
      <c r="K326" s="45"/>
    </row>
    <row r="327" spans="1:11" s="13" customFormat="1" ht="48" customHeight="1" hidden="1">
      <c r="A327" s="150">
        <f aca="true" t="shared" si="33" ref="A327:A390">A326+1</f>
        <v>323</v>
      </c>
      <c r="B327" s="43"/>
      <c r="C327" s="166"/>
      <c r="D327" s="166"/>
      <c r="E327" s="166"/>
      <c r="F327" s="166"/>
      <c r="G327" s="166"/>
      <c r="H327" s="166"/>
      <c r="I327" s="41"/>
      <c r="J327" s="45"/>
      <c r="K327" s="45"/>
    </row>
    <row r="328" spans="1:11" s="13" customFormat="1" ht="19.5" customHeight="1" hidden="1">
      <c r="A328" s="150">
        <f t="shared" si="33"/>
        <v>324</v>
      </c>
      <c r="B328" s="43"/>
      <c r="C328" s="42"/>
      <c r="D328" s="42"/>
      <c r="E328" s="44"/>
      <c r="F328" s="44"/>
      <c r="G328" s="44"/>
      <c r="H328" s="42"/>
      <c r="I328" s="41"/>
      <c r="J328" s="45"/>
      <c r="K328" s="45"/>
    </row>
    <row r="329" spans="1:11" s="13" customFormat="1" ht="12.75" hidden="1">
      <c r="A329" s="150">
        <f t="shared" si="33"/>
        <v>325</v>
      </c>
      <c r="C329" s="107"/>
      <c r="D329" s="49"/>
      <c r="E329" s="108"/>
      <c r="J329" s="45"/>
      <c r="K329" s="45"/>
    </row>
    <row r="330" spans="1:11" s="13" customFormat="1" ht="12.75" hidden="1">
      <c r="A330" s="150">
        <f t="shared" si="33"/>
        <v>326</v>
      </c>
      <c r="C330" s="107"/>
      <c r="D330" s="49"/>
      <c r="E330" s="108"/>
      <c r="F330" s="108"/>
      <c r="G330" s="111"/>
      <c r="J330" s="45"/>
      <c r="K330" s="45"/>
    </row>
    <row r="331" spans="1:11" s="13" customFormat="1" ht="12.75" hidden="1">
      <c r="A331" s="150">
        <f t="shared" si="33"/>
        <v>327</v>
      </c>
      <c r="C331" s="107"/>
      <c r="D331" s="49"/>
      <c r="E331" s="108"/>
      <c r="F331" s="108"/>
      <c r="G331" s="111"/>
      <c r="J331" s="45"/>
      <c r="K331" s="45"/>
    </row>
    <row r="332" spans="1:11" s="13" customFormat="1" ht="12.75" hidden="1">
      <c r="A332" s="150">
        <f t="shared" si="33"/>
        <v>328</v>
      </c>
      <c r="C332" s="107"/>
      <c r="D332" s="49"/>
      <c r="E332" s="108"/>
      <c r="J332" s="45"/>
      <c r="K332" s="45"/>
    </row>
    <row r="333" spans="1:11" s="13" customFormat="1" ht="12.75" hidden="1">
      <c r="A333" s="150">
        <f t="shared" si="33"/>
        <v>329</v>
      </c>
      <c r="C333" s="107"/>
      <c r="D333" s="49"/>
      <c r="E333" s="108"/>
      <c r="J333" s="45"/>
      <c r="K333" s="45"/>
    </row>
    <row r="334" spans="1:11" s="13" customFormat="1" ht="12.75" hidden="1">
      <c r="A334" s="150">
        <f t="shared" si="33"/>
        <v>330</v>
      </c>
      <c r="C334" s="107"/>
      <c r="D334" s="46"/>
      <c r="E334" s="110"/>
      <c r="J334" s="45"/>
      <c r="K334" s="45"/>
    </row>
    <row r="335" spans="1:11" s="13" customFormat="1" ht="48" customHeight="1" hidden="1">
      <c r="A335" s="150">
        <f t="shared" si="33"/>
        <v>331</v>
      </c>
      <c r="B335" s="43"/>
      <c r="C335" s="166"/>
      <c r="D335" s="166"/>
      <c r="E335" s="166"/>
      <c r="F335" s="166"/>
      <c r="G335" s="166"/>
      <c r="H335" s="166"/>
      <c r="I335" s="41"/>
      <c r="J335" s="45"/>
      <c r="K335" s="45"/>
    </row>
    <row r="336" spans="1:11" s="13" customFormat="1" ht="12.75" hidden="1">
      <c r="A336" s="150">
        <f t="shared" si="33"/>
        <v>332</v>
      </c>
      <c r="B336" s="43"/>
      <c r="C336" s="42"/>
      <c r="J336" s="45"/>
      <c r="K336" s="45"/>
    </row>
    <row r="337" spans="1:11" s="13" customFormat="1" ht="12.75" hidden="1">
      <c r="A337" s="150">
        <f t="shared" si="33"/>
        <v>333</v>
      </c>
      <c r="C337" s="42"/>
      <c r="E337" s="44"/>
      <c r="J337" s="45"/>
      <c r="K337" s="45"/>
    </row>
    <row r="338" spans="1:11" s="13" customFormat="1" ht="12.75" hidden="1">
      <c r="A338" s="150">
        <f t="shared" si="33"/>
        <v>334</v>
      </c>
      <c r="C338" s="107"/>
      <c r="D338" s="49"/>
      <c r="E338" s="108"/>
      <c r="J338" s="45"/>
      <c r="K338" s="45"/>
    </row>
    <row r="339" spans="1:11" s="13" customFormat="1" ht="12.75" hidden="1">
      <c r="A339" s="150">
        <f t="shared" si="33"/>
        <v>335</v>
      </c>
      <c r="C339" s="107"/>
      <c r="D339" s="49"/>
      <c r="E339" s="108"/>
      <c r="J339" s="45"/>
      <c r="K339" s="45"/>
    </row>
    <row r="340" spans="1:11" s="13" customFormat="1" ht="12.75" hidden="1">
      <c r="A340" s="150">
        <f t="shared" si="33"/>
        <v>336</v>
      </c>
      <c r="C340" s="107"/>
      <c r="D340" s="49"/>
      <c r="E340" s="108"/>
      <c r="J340" s="45"/>
      <c r="K340" s="45"/>
    </row>
    <row r="341" spans="1:11" s="13" customFormat="1" ht="12.75" hidden="1">
      <c r="A341" s="150">
        <f t="shared" si="33"/>
        <v>337</v>
      </c>
      <c r="C341" s="107"/>
      <c r="D341" s="49"/>
      <c r="E341" s="108"/>
      <c r="J341" s="45"/>
      <c r="K341" s="45"/>
    </row>
    <row r="342" spans="1:11" s="13" customFormat="1" ht="12.75" hidden="1">
      <c r="A342" s="150">
        <f t="shared" si="33"/>
        <v>338</v>
      </c>
      <c r="C342" s="107"/>
      <c r="D342" s="49"/>
      <c r="E342" s="109"/>
      <c r="J342" s="45"/>
      <c r="K342" s="45"/>
    </row>
    <row r="343" spans="1:11" s="13" customFormat="1" ht="12.75" hidden="1">
      <c r="A343" s="150">
        <f t="shared" si="33"/>
        <v>339</v>
      </c>
      <c r="C343" s="107"/>
      <c r="D343" s="49"/>
      <c r="E343" s="108"/>
      <c r="J343" s="45"/>
      <c r="K343" s="45"/>
    </row>
    <row r="344" spans="1:11" s="13" customFormat="1" ht="12.75" hidden="1">
      <c r="A344" s="150">
        <f t="shared" si="33"/>
        <v>340</v>
      </c>
      <c r="C344" s="107"/>
      <c r="D344" s="49"/>
      <c r="E344" s="110"/>
      <c r="J344" s="45"/>
      <c r="K344" s="45"/>
    </row>
    <row r="345" spans="1:11" s="13" customFormat="1" ht="12.75" hidden="1">
      <c r="A345" s="150">
        <f t="shared" si="33"/>
        <v>341</v>
      </c>
      <c r="C345" s="107"/>
      <c r="D345" s="49"/>
      <c r="E345" s="108"/>
      <c r="J345" s="45"/>
      <c r="K345" s="45"/>
    </row>
    <row r="346" spans="1:11" s="13" customFormat="1" ht="12.75" hidden="1">
      <c r="A346" s="150">
        <f t="shared" si="33"/>
        <v>342</v>
      </c>
      <c r="C346" s="107"/>
      <c r="D346" s="46"/>
      <c r="E346" s="110"/>
      <c r="J346" s="45"/>
      <c r="K346" s="45"/>
    </row>
    <row r="347" spans="1:11" s="13" customFormat="1" ht="12.75" hidden="1">
      <c r="A347" s="150">
        <f t="shared" si="33"/>
        <v>343</v>
      </c>
      <c r="C347" s="107"/>
      <c r="D347" s="49"/>
      <c r="E347" s="110"/>
      <c r="H347" s="50"/>
      <c r="J347" s="45"/>
      <c r="K347" s="45"/>
    </row>
    <row r="348" spans="1:11" s="13" customFormat="1" ht="12.75" hidden="1">
      <c r="A348" s="150">
        <f t="shared" si="33"/>
        <v>344</v>
      </c>
      <c r="C348" s="107"/>
      <c r="D348" s="46"/>
      <c r="E348" s="110"/>
      <c r="H348" s="110"/>
      <c r="J348" s="45"/>
      <c r="K348" s="45"/>
    </row>
    <row r="349" spans="1:11" s="13" customFormat="1" ht="12.75" hidden="1">
      <c r="A349" s="150">
        <f t="shared" si="33"/>
        <v>345</v>
      </c>
      <c r="C349" s="107"/>
      <c r="D349" s="40"/>
      <c r="E349" s="110"/>
      <c r="J349" s="45"/>
      <c r="K349" s="45"/>
    </row>
    <row r="350" spans="1:11" s="13" customFormat="1" ht="12.75" hidden="1">
      <c r="A350" s="150">
        <f t="shared" si="33"/>
        <v>346</v>
      </c>
      <c r="C350" s="107"/>
      <c r="D350" s="49"/>
      <c r="E350" s="108"/>
      <c r="J350" s="45"/>
      <c r="K350" s="45"/>
    </row>
    <row r="351" spans="1:11" s="13" customFormat="1" ht="12.75" hidden="1">
      <c r="A351" s="150">
        <f t="shared" si="33"/>
        <v>347</v>
      </c>
      <c r="C351" s="107"/>
      <c r="D351" s="49"/>
      <c r="E351" s="110"/>
      <c r="J351" s="45"/>
      <c r="K351" s="45"/>
    </row>
    <row r="352" spans="1:11" s="13" customFormat="1" ht="12.75" hidden="1">
      <c r="A352" s="150">
        <f t="shared" si="33"/>
        <v>348</v>
      </c>
      <c r="C352" s="107"/>
      <c r="D352" s="49"/>
      <c r="E352" s="111"/>
      <c r="J352" s="45"/>
      <c r="K352" s="45"/>
    </row>
    <row r="353" spans="1:11" s="13" customFormat="1" ht="39.75" customHeight="1" hidden="1">
      <c r="A353" s="150">
        <f t="shared" si="33"/>
        <v>349</v>
      </c>
      <c r="C353" s="107"/>
      <c r="D353" s="40"/>
      <c r="E353" s="47"/>
      <c r="J353" s="45"/>
      <c r="K353" s="45"/>
    </row>
    <row r="354" spans="1:11" s="13" customFormat="1" ht="12.75" hidden="1">
      <c r="A354" s="150">
        <f t="shared" si="33"/>
        <v>350</v>
      </c>
      <c r="C354" s="107"/>
      <c r="D354" s="40"/>
      <c r="E354" s="47"/>
      <c r="J354" s="45"/>
      <c r="K354" s="45"/>
    </row>
    <row r="355" spans="1:11" s="13" customFormat="1" ht="9.75" customHeight="1" thickBot="1">
      <c r="A355" s="150">
        <f t="shared" si="33"/>
        <v>351</v>
      </c>
      <c r="B355" s="58"/>
      <c r="C355" s="58"/>
      <c r="D355" s="58"/>
      <c r="E355" s="58"/>
      <c r="F355" s="58"/>
      <c r="G355" s="58"/>
      <c r="H355" s="58"/>
      <c r="I355" s="58"/>
      <c r="J355" s="58"/>
      <c r="K355" s="45"/>
    </row>
    <row r="356" spans="1:250" ht="16.5" thickBot="1">
      <c r="A356" s="150">
        <f t="shared" si="33"/>
        <v>352</v>
      </c>
      <c r="B356" s="7" t="s">
        <v>307</v>
      </c>
      <c r="C356" s="6"/>
      <c r="D356" s="6"/>
      <c r="E356" s="6"/>
      <c r="F356" s="6"/>
      <c r="G356" s="98"/>
      <c r="H356" s="98"/>
      <c r="I356" s="6"/>
      <c r="J356" s="6"/>
      <c r="AH356" s="12" t="s">
        <v>67</v>
      </c>
      <c r="AP356" s="12" t="s">
        <v>67</v>
      </c>
      <c r="AX356" s="12" t="s">
        <v>67</v>
      </c>
      <c r="BF356" s="12" t="s">
        <v>67</v>
      </c>
      <c r="BN356" s="12" t="s">
        <v>67</v>
      </c>
      <c r="BV356" s="12" t="s">
        <v>67</v>
      </c>
      <c r="CD356" s="12" t="s">
        <v>67</v>
      </c>
      <c r="CL356" s="12" t="s">
        <v>67</v>
      </c>
      <c r="CT356" s="12" t="s">
        <v>67</v>
      </c>
      <c r="DB356" s="12" t="s">
        <v>67</v>
      </c>
      <c r="DJ356" s="12" t="s">
        <v>67</v>
      </c>
      <c r="DR356" s="12" t="s">
        <v>67</v>
      </c>
      <c r="DZ356" s="12" t="s">
        <v>67</v>
      </c>
      <c r="EH356" s="12" t="s">
        <v>67</v>
      </c>
      <c r="EP356" s="12" t="s">
        <v>67</v>
      </c>
      <c r="EX356" s="12" t="s">
        <v>67</v>
      </c>
      <c r="FF356" s="12" t="s">
        <v>67</v>
      </c>
      <c r="FN356" s="12" t="s">
        <v>67</v>
      </c>
      <c r="FV356" s="12" t="s">
        <v>67</v>
      </c>
      <c r="GD356" s="12" t="s">
        <v>67</v>
      </c>
      <c r="GL356" s="12" t="s">
        <v>67</v>
      </c>
      <c r="GT356" s="12" t="s">
        <v>67</v>
      </c>
      <c r="HB356" s="12" t="s">
        <v>67</v>
      </c>
      <c r="HJ356" s="12" t="s">
        <v>67</v>
      </c>
      <c r="HR356" s="12" t="s">
        <v>67</v>
      </c>
      <c r="HZ356" s="12" t="s">
        <v>67</v>
      </c>
      <c r="IH356" s="12" t="s">
        <v>67</v>
      </c>
      <c r="IP356" s="12" t="s">
        <v>67</v>
      </c>
    </row>
    <row r="357" spans="1:10" ht="12.75">
      <c r="A357" s="150">
        <f t="shared" si="33"/>
        <v>353</v>
      </c>
      <c r="B357" s="30"/>
      <c r="C357" s="143"/>
      <c r="D357" s="143"/>
      <c r="E357" s="143"/>
      <c r="F357" s="143"/>
      <c r="G357" s="143"/>
      <c r="H357" s="143"/>
      <c r="I357" s="18"/>
      <c r="J357" s="54"/>
    </row>
    <row r="358" spans="1:10" ht="12.75">
      <c r="A358" s="150">
        <f t="shared" si="33"/>
        <v>354</v>
      </c>
      <c r="B358" s="30"/>
      <c r="C358" s="168" t="s">
        <v>324</v>
      </c>
      <c r="D358" s="168"/>
      <c r="E358" s="168"/>
      <c r="F358" s="54"/>
      <c r="G358" s="54"/>
      <c r="H358" s="54"/>
      <c r="I358" s="69" t="s">
        <v>239</v>
      </c>
      <c r="J358" s="69"/>
    </row>
    <row r="359" spans="1:11" ht="27.75" customHeight="1">
      <c r="A359" s="150">
        <f t="shared" si="33"/>
        <v>355</v>
      </c>
      <c r="B359" s="30"/>
      <c r="C359" s="169"/>
      <c r="D359" s="169"/>
      <c r="E359" s="169"/>
      <c r="F359" s="54"/>
      <c r="G359" s="54"/>
      <c r="H359" s="54"/>
      <c r="I359" s="68" t="s">
        <v>335</v>
      </c>
      <c r="J359" s="68" t="s">
        <v>212</v>
      </c>
      <c r="K359" s="114" t="s">
        <v>33</v>
      </c>
    </row>
    <row r="360" spans="1:11" ht="12.75">
      <c r="A360" s="150">
        <f t="shared" si="33"/>
        <v>356</v>
      </c>
      <c r="B360" s="30"/>
      <c r="C360" s="70">
        <v>1120</v>
      </c>
      <c r="D360" s="71" t="s">
        <v>220</v>
      </c>
      <c r="E360" s="100"/>
      <c r="F360" s="54"/>
      <c r="G360" s="54"/>
      <c r="H360" s="54"/>
      <c r="I360" s="56">
        <f aca="true" t="shared" si="34" ref="I360:I369">IF(E$50&lt;&gt;0,IF($E360&lt;&gt;0,$E360/E$50,""),"")</f>
      </c>
      <c r="J360" s="56">
        <f>IF(E$26&lt;&gt;0,IF($E360&lt;&gt;0,$E360/E$26,""),"")</f>
      </c>
      <c r="K360" s="114" t="s">
        <v>34</v>
      </c>
    </row>
    <row r="361" spans="1:11" ht="12.75">
      <c r="A361" s="150">
        <f t="shared" si="33"/>
        <v>357</v>
      </c>
      <c r="B361" s="30"/>
      <c r="C361" s="70">
        <v>1191</v>
      </c>
      <c r="D361" s="71" t="s">
        <v>221</v>
      </c>
      <c r="E361" s="100"/>
      <c r="F361" s="54"/>
      <c r="G361" s="54"/>
      <c r="H361" s="54"/>
      <c r="I361" s="56">
        <f t="shared" si="34"/>
      </c>
      <c r="J361" s="56">
        <f aca="true" t="shared" si="35" ref="J361:J369">IF(E$26&lt;&gt;0,IF($E361&lt;&gt;0,$E361/E$26,""),"")</f>
      </c>
      <c r="K361" s="114" t="s">
        <v>35</v>
      </c>
    </row>
    <row r="362" spans="1:11" ht="12.75">
      <c r="A362" s="150">
        <f t="shared" si="33"/>
        <v>358</v>
      </c>
      <c r="B362" s="30"/>
      <c r="C362" s="70">
        <v>1310</v>
      </c>
      <c r="D362" s="71" t="s">
        <v>222</v>
      </c>
      <c r="E362" s="100"/>
      <c r="F362" s="54"/>
      <c r="G362" s="54"/>
      <c r="H362" s="54"/>
      <c r="I362" s="56">
        <f t="shared" si="34"/>
      </c>
      <c r="J362" s="56">
        <f t="shared" si="35"/>
      </c>
      <c r="K362" s="114" t="s">
        <v>36</v>
      </c>
    </row>
    <row r="363" spans="1:10" ht="12.75">
      <c r="A363" s="150">
        <f t="shared" si="33"/>
        <v>359</v>
      </c>
      <c r="B363" s="30"/>
      <c r="C363" s="70">
        <v>1320</v>
      </c>
      <c r="D363" s="71" t="s">
        <v>223</v>
      </c>
      <c r="E363" s="100"/>
      <c r="F363" s="54"/>
      <c r="G363" s="54"/>
      <c r="H363" s="54"/>
      <c r="I363" s="56">
        <f t="shared" si="34"/>
      </c>
      <c r="J363" s="56">
        <f t="shared" si="35"/>
      </c>
    </row>
    <row r="364" spans="1:10" ht="12.75">
      <c r="A364" s="150">
        <f t="shared" si="33"/>
        <v>360</v>
      </c>
      <c r="B364" s="30"/>
      <c r="C364" s="70">
        <v>1330</v>
      </c>
      <c r="D364" s="71" t="s">
        <v>224</v>
      </c>
      <c r="E364" s="100"/>
      <c r="F364" s="54"/>
      <c r="G364" s="54"/>
      <c r="H364" s="54"/>
      <c r="I364" s="56">
        <f t="shared" si="34"/>
      </c>
      <c r="J364" s="56">
        <f t="shared" si="35"/>
      </c>
    </row>
    <row r="365" spans="1:10" ht="12.75">
      <c r="A365" s="150">
        <f t="shared" si="33"/>
        <v>361</v>
      </c>
      <c r="B365" s="30"/>
      <c r="C365" s="70">
        <v>1340</v>
      </c>
      <c r="D365" s="71" t="s">
        <v>225</v>
      </c>
      <c r="E365" s="100"/>
      <c r="F365" s="54"/>
      <c r="G365" s="54"/>
      <c r="H365" s="54"/>
      <c r="I365" s="56">
        <f t="shared" si="34"/>
      </c>
      <c r="J365" s="56">
        <f t="shared" si="35"/>
      </c>
    </row>
    <row r="366" spans="1:10" ht="12.75">
      <c r="A366" s="150">
        <f t="shared" si="33"/>
        <v>362</v>
      </c>
      <c r="B366" s="30"/>
      <c r="C366" s="70">
        <v>1495</v>
      </c>
      <c r="D366" s="71" t="s">
        <v>226</v>
      </c>
      <c r="E366" s="100"/>
      <c r="F366" s="54"/>
      <c r="G366" s="54"/>
      <c r="H366" s="54"/>
      <c r="I366" s="56">
        <f t="shared" si="34"/>
      </c>
      <c r="J366" s="56">
        <f t="shared" si="35"/>
      </c>
    </row>
    <row r="367" spans="1:10" ht="12.75">
      <c r="A367" s="150">
        <f t="shared" si="33"/>
        <v>363</v>
      </c>
      <c r="B367" s="30"/>
      <c r="C367" s="70" t="s">
        <v>227</v>
      </c>
      <c r="D367" s="71" t="s">
        <v>228</v>
      </c>
      <c r="E367" s="100"/>
      <c r="F367" s="54"/>
      <c r="G367" s="54"/>
      <c r="H367" s="54"/>
      <c r="I367" s="56">
        <f t="shared" si="34"/>
      </c>
      <c r="J367" s="56">
        <f t="shared" si="35"/>
      </c>
    </row>
    <row r="368" spans="1:10" ht="12.75">
      <c r="A368" s="150">
        <f t="shared" si="33"/>
        <v>364</v>
      </c>
      <c r="B368" s="30"/>
      <c r="C368" s="70" t="s">
        <v>230</v>
      </c>
      <c r="D368" s="71" t="s">
        <v>231</v>
      </c>
      <c r="E368" s="100"/>
      <c r="F368" s="54"/>
      <c r="G368" s="54"/>
      <c r="H368" s="54"/>
      <c r="I368" s="56">
        <f t="shared" si="34"/>
      </c>
      <c r="J368" s="56">
        <f t="shared" si="35"/>
      </c>
    </row>
    <row r="369" spans="1:10" ht="12.75">
      <c r="A369" s="150">
        <f t="shared" si="33"/>
        <v>365</v>
      </c>
      <c r="B369" s="30"/>
      <c r="C369" s="70">
        <v>3130</v>
      </c>
      <c r="D369" s="71" t="s">
        <v>232</v>
      </c>
      <c r="E369" s="100"/>
      <c r="F369" s="54"/>
      <c r="G369" s="54"/>
      <c r="H369" s="54"/>
      <c r="I369" s="56">
        <f t="shared" si="34"/>
      </c>
      <c r="J369" s="56">
        <f t="shared" si="35"/>
      </c>
    </row>
    <row r="370" spans="1:10" ht="12.75" customHeight="1">
      <c r="A370" s="150">
        <f t="shared" si="33"/>
        <v>366</v>
      </c>
      <c r="B370" s="30"/>
      <c r="C370" s="74"/>
      <c r="D370" s="74"/>
      <c r="E370" s="74"/>
      <c r="F370" s="74"/>
      <c r="G370" s="74"/>
      <c r="H370" s="74"/>
      <c r="I370" s="54"/>
      <c r="J370" s="54"/>
    </row>
    <row r="371" spans="1:10" ht="12.75" customHeight="1">
      <c r="A371" s="150">
        <f t="shared" si="33"/>
        <v>367</v>
      </c>
      <c r="B371" s="30"/>
      <c r="C371" s="74" t="s">
        <v>295</v>
      </c>
      <c r="D371" s="74"/>
      <c r="E371" s="74"/>
      <c r="F371" s="74"/>
      <c r="G371" s="74"/>
      <c r="H371" s="74"/>
      <c r="I371" s="54"/>
      <c r="J371" s="54"/>
    </row>
    <row r="372" spans="1:10" ht="12.75">
      <c r="A372" s="150">
        <f t="shared" si="33"/>
        <v>368</v>
      </c>
      <c r="B372" s="30"/>
      <c r="C372" s="70" t="s">
        <v>278</v>
      </c>
      <c r="D372" s="71" t="s">
        <v>279</v>
      </c>
      <c r="E372" s="100"/>
      <c r="F372" s="54"/>
      <c r="G372" s="54"/>
      <c r="H372" s="54"/>
      <c r="I372" s="54"/>
      <c r="J372" s="54"/>
    </row>
    <row r="373" spans="1:10" ht="25.5">
      <c r="A373" s="150">
        <f t="shared" si="33"/>
        <v>369</v>
      </c>
      <c r="B373" s="30"/>
      <c r="C373" s="70" t="s">
        <v>280</v>
      </c>
      <c r="D373" s="71" t="s">
        <v>281</v>
      </c>
      <c r="E373" s="100"/>
      <c r="F373" s="54"/>
      <c r="G373" s="54"/>
      <c r="H373" s="54"/>
      <c r="I373" s="54"/>
      <c r="J373" s="54"/>
    </row>
    <row r="374" spans="1:10" ht="12.75">
      <c r="A374" s="150">
        <f t="shared" si="33"/>
        <v>370</v>
      </c>
      <c r="B374" s="30"/>
      <c r="C374" s="70" t="s">
        <v>282</v>
      </c>
      <c r="D374" s="71" t="s">
        <v>241</v>
      </c>
      <c r="E374" s="100"/>
      <c r="F374" s="54"/>
      <c r="G374" s="54"/>
      <c r="H374" s="54"/>
      <c r="I374" s="54"/>
      <c r="J374" s="54"/>
    </row>
    <row r="375" spans="1:10" ht="25.5">
      <c r="A375" s="150">
        <f t="shared" si="33"/>
        <v>371</v>
      </c>
      <c r="B375" s="30"/>
      <c r="C375" s="70" t="s">
        <v>283</v>
      </c>
      <c r="D375" s="71" t="s">
        <v>244</v>
      </c>
      <c r="E375" s="100"/>
      <c r="F375" s="54"/>
      <c r="G375" s="54"/>
      <c r="H375" s="54"/>
      <c r="I375" s="54"/>
      <c r="J375" s="54"/>
    </row>
    <row r="376" spans="1:10" ht="12.75">
      <c r="A376" s="150">
        <f t="shared" si="33"/>
        <v>372</v>
      </c>
      <c r="B376" s="30"/>
      <c r="C376" s="70" t="s">
        <v>284</v>
      </c>
      <c r="D376" s="71" t="s">
        <v>242</v>
      </c>
      <c r="E376" s="100"/>
      <c r="F376" s="54"/>
      <c r="G376" s="54"/>
      <c r="H376" s="54"/>
      <c r="I376" s="54"/>
      <c r="J376" s="54"/>
    </row>
    <row r="377" spans="1:10" ht="25.5">
      <c r="A377" s="150">
        <f t="shared" si="33"/>
        <v>373</v>
      </c>
      <c r="B377" s="30"/>
      <c r="C377" s="70" t="s">
        <v>285</v>
      </c>
      <c r="D377" s="71" t="s">
        <v>286</v>
      </c>
      <c r="E377" s="100"/>
      <c r="F377" s="54"/>
      <c r="G377" s="54"/>
      <c r="H377" s="54"/>
      <c r="I377" s="54"/>
      <c r="J377" s="54"/>
    </row>
    <row r="378" spans="1:10" ht="25.5">
      <c r="A378" s="150">
        <f t="shared" si="33"/>
        <v>374</v>
      </c>
      <c r="B378" s="30"/>
      <c r="C378" s="70" t="s">
        <v>287</v>
      </c>
      <c r="D378" s="71" t="s">
        <v>288</v>
      </c>
      <c r="E378" s="100"/>
      <c r="F378" s="54"/>
      <c r="G378" s="54"/>
      <c r="H378" s="54"/>
      <c r="I378" s="54"/>
      <c r="J378" s="54"/>
    </row>
    <row r="379" spans="1:10" ht="12.75">
      <c r="A379" s="150">
        <f t="shared" si="33"/>
        <v>375</v>
      </c>
      <c r="B379" s="30"/>
      <c r="C379" s="70" t="s">
        <v>289</v>
      </c>
      <c r="D379" s="71" t="s">
        <v>290</v>
      </c>
      <c r="E379" s="100"/>
      <c r="F379" s="54"/>
      <c r="G379" s="54"/>
      <c r="H379" s="54"/>
      <c r="I379" s="54"/>
      <c r="J379" s="54"/>
    </row>
    <row r="380" spans="1:10" ht="25.5">
      <c r="A380" s="150">
        <f t="shared" si="33"/>
        <v>376</v>
      </c>
      <c r="B380" s="30"/>
      <c r="C380" s="70" t="s">
        <v>291</v>
      </c>
      <c r="D380" s="71" t="s">
        <v>292</v>
      </c>
      <c r="E380" s="100"/>
      <c r="F380" s="54"/>
      <c r="G380" s="54"/>
      <c r="H380" s="54"/>
      <c r="I380" s="54"/>
      <c r="J380" s="54"/>
    </row>
    <row r="381" spans="1:10" ht="12.75" customHeight="1">
      <c r="A381" s="150">
        <f t="shared" si="33"/>
        <v>377</v>
      </c>
      <c r="B381" s="30"/>
      <c r="C381" s="74"/>
      <c r="D381" s="74"/>
      <c r="E381" s="101">
        <f>SUM(E372:E380)</f>
        <v>0</v>
      </c>
      <c r="F381" s="74"/>
      <c r="G381" s="74"/>
      <c r="H381" s="54"/>
      <c r="I381" s="56">
        <f>IF(E$50&lt;&gt;0,IF($E381&lt;&gt;0,$E381/E$50,""),"")</f>
      </c>
      <c r="J381" s="56">
        <f>IF(E$26&lt;&gt;0,IF($E381&lt;&gt;0,$E381/E$26,""),"")</f>
      </c>
    </row>
    <row r="382" spans="1:10" ht="12.75" customHeight="1">
      <c r="A382" s="150">
        <f t="shared" si="33"/>
        <v>378</v>
      </c>
      <c r="B382" s="30"/>
      <c r="C382" s="74" t="s">
        <v>294</v>
      </c>
      <c r="D382" s="73"/>
      <c r="E382" s="73"/>
      <c r="F382" s="73"/>
      <c r="G382" s="73"/>
      <c r="H382" s="54"/>
      <c r="I382" s="54"/>
      <c r="J382" s="54"/>
    </row>
    <row r="383" spans="1:10" ht="12.75">
      <c r="A383" s="150">
        <f t="shared" si="33"/>
        <v>379</v>
      </c>
      <c r="B383" s="30"/>
      <c r="C383" s="70" t="s">
        <v>262</v>
      </c>
      <c r="D383" s="71" t="s">
        <v>243</v>
      </c>
      <c r="E383" s="100"/>
      <c r="F383" s="54"/>
      <c r="G383" s="54"/>
      <c r="H383" s="54"/>
      <c r="I383" s="54"/>
      <c r="J383" s="54"/>
    </row>
    <row r="384" spans="1:10" ht="12.75">
      <c r="A384" s="150">
        <f t="shared" si="33"/>
        <v>380</v>
      </c>
      <c r="B384" s="30"/>
      <c r="C384" s="70" t="s">
        <v>263</v>
      </c>
      <c r="D384" s="71" t="s">
        <v>264</v>
      </c>
      <c r="E384" s="100"/>
      <c r="F384" s="54"/>
      <c r="G384" s="54"/>
      <c r="H384" s="54"/>
      <c r="I384" s="54"/>
      <c r="J384" s="54"/>
    </row>
    <row r="385" spans="1:10" ht="25.5">
      <c r="A385" s="150">
        <f t="shared" si="33"/>
        <v>381</v>
      </c>
      <c r="B385" s="30"/>
      <c r="C385" s="70" t="s">
        <v>265</v>
      </c>
      <c r="D385" s="71" t="s">
        <v>240</v>
      </c>
      <c r="E385" s="100"/>
      <c r="F385" s="54"/>
      <c r="G385" s="54"/>
      <c r="H385" s="54"/>
      <c r="I385" s="54"/>
      <c r="J385" s="54"/>
    </row>
    <row r="386" spans="1:10" ht="12.75">
      <c r="A386" s="150">
        <f t="shared" si="33"/>
        <v>382</v>
      </c>
      <c r="B386" s="30"/>
      <c r="C386" s="70" t="s">
        <v>266</v>
      </c>
      <c r="D386" s="71" t="s">
        <v>267</v>
      </c>
      <c r="E386" s="100"/>
      <c r="F386" s="54"/>
      <c r="G386" s="54"/>
      <c r="H386" s="54"/>
      <c r="I386" s="54"/>
      <c r="J386" s="54"/>
    </row>
    <row r="387" spans="1:10" ht="25.5">
      <c r="A387" s="150">
        <f t="shared" si="33"/>
        <v>383</v>
      </c>
      <c r="B387" s="30"/>
      <c r="C387" s="70" t="s">
        <v>268</v>
      </c>
      <c r="D387" s="71" t="s">
        <v>229</v>
      </c>
      <c r="E387" s="100"/>
      <c r="F387" s="54"/>
      <c r="G387" s="54"/>
      <c r="H387" s="54"/>
      <c r="I387" s="54"/>
      <c r="J387" s="54"/>
    </row>
    <row r="388" spans="1:10" ht="12.75">
      <c r="A388" s="150">
        <f t="shared" si="33"/>
        <v>384</v>
      </c>
      <c r="B388" s="30"/>
      <c r="C388" s="70" t="s">
        <v>269</v>
      </c>
      <c r="D388" s="71" t="s">
        <v>245</v>
      </c>
      <c r="E388" s="100"/>
      <c r="F388" s="54"/>
      <c r="G388" s="54"/>
      <c r="H388" s="54"/>
      <c r="I388" s="54"/>
      <c r="J388" s="54"/>
    </row>
    <row r="389" spans="1:10" ht="12.75">
      <c r="A389" s="150">
        <f t="shared" si="33"/>
        <v>385</v>
      </c>
      <c r="B389" s="30"/>
      <c r="C389" s="70" t="s">
        <v>270</v>
      </c>
      <c r="D389" s="71" t="s">
        <v>271</v>
      </c>
      <c r="E389" s="100"/>
      <c r="F389" s="54"/>
      <c r="G389" s="54"/>
      <c r="H389" s="54"/>
      <c r="I389" s="54"/>
      <c r="J389" s="54"/>
    </row>
    <row r="390" spans="1:10" ht="12.75">
      <c r="A390" s="150">
        <f t="shared" si="33"/>
        <v>386</v>
      </c>
      <c r="B390" s="30"/>
      <c r="C390" s="70" t="s">
        <v>272</v>
      </c>
      <c r="D390" s="71" t="s">
        <v>273</v>
      </c>
      <c r="E390" s="100"/>
      <c r="F390" s="54"/>
      <c r="G390" s="54"/>
      <c r="H390" s="54"/>
      <c r="I390" s="54"/>
      <c r="J390" s="54"/>
    </row>
    <row r="391" spans="1:10" ht="12.75">
      <c r="A391" s="150">
        <f aca="true" t="shared" si="36" ref="A391:A454">A390+1</f>
        <v>387</v>
      </c>
      <c r="B391" s="30"/>
      <c r="C391" s="70" t="s">
        <v>274</v>
      </c>
      <c r="D391" s="71" t="s">
        <v>275</v>
      </c>
      <c r="E391" s="100"/>
      <c r="F391" s="54"/>
      <c r="G391" s="54"/>
      <c r="H391" s="54"/>
      <c r="I391" s="54"/>
      <c r="J391" s="54"/>
    </row>
    <row r="392" spans="1:10" ht="12.75">
      <c r="A392" s="150">
        <f t="shared" si="36"/>
        <v>388</v>
      </c>
      <c r="B392" s="30"/>
      <c r="C392" s="70" t="s">
        <v>276</v>
      </c>
      <c r="D392" s="71" t="s">
        <v>277</v>
      </c>
      <c r="E392" s="100"/>
      <c r="F392" s="54"/>
      <c r="G392" s="54"/>
      <c r="H392" s="54"/>
      <c r="I392" s="54"/>
      <c r="J392" s="54"/>
    </row>
    <row r="393" spans="1:10" ht="12.75" customHeight="1" thickBot="1">
      <c r="A393" s="150">
        <f t="shared" si="36"/>
        <v>389</v>
      </c>
      <c r="B393" s="30"/>
      <c r="C393" s="74"/>
      <c r="D393" s="74"/>
      <c r="E393" s="101">
        <f>SUM(E383:E392)</f>
        <v>0</v>
      </c>
      <c r="F393" s="74"/>
      <c r="G393" s="74"/>
      <c r="H393" s="54"/>
      <c r="I393" s="54"/>
      <c r="J393" s="56">
        <f>IF(E$26&lt;&gt;0,IF($E393&lt;&gt;0,$E393/E$26,""),"")</f>
      </c>
    </row>
    <row r="394" spans="1:250" ht="16.5" thickBot="1">
      <c r="A394" s="150">
        <f t="shared" si="36"/>
        <v>390</v>
      </c>
      <c r="B394" s="7" t="s">
        <v>307</v>
      </c>
      <c r="C394" s="6"/>
      <c r="D394" s="6"/>
      <c r="E394" s="6"/>
      <c r="F394" s="6"/>
      <c r="G394" s="98"/>
      <c r="H394" s="98"/>
      <c r="I394" s="6"/>
      <c r="J394" s="6"/>
      <c r="AH394" s="12" t="s">
        <v>67</v>
      </c>
      <c r="AP394" s="12" t="s">
        <v>67</v>
      </c>
      <c r="AX394" s="12" t="s">
        <v>67</v>
      </c>
      <c r="BF394" s="12" t="s">
        <v>67</v>
      </c>
      <c r="BN394" s="12" t="s">
        <v>67</v>
      </c>
      <c r="BV394" s="12" t="s">
        <v>67</v>
      </c>
      <c r="CD394" s="12" t="s">
        <v>67</v>
      </c>
      <c r="CL394" s="12" t="s">
        <v>67</v>
      </c>
      <c r="CT394" s="12" t="s">
        <v>67</v>
      </c>
      <c r="DB394" s="12" t="s">
        <v>67</v>
      </c>
      <c r="DJ394" s="12" t="s">
        <v>67</v>
      </c>
      <c r="DR394" s="12" t="s">
        <v>67</v>
      </c>
      <c r="DZ394" s="12" t="s">
        <v>67</v>
      </c>
      <c r="EH394" s="12" t="s">
        <v>67</v>
      </c>
      <c r="EP394" s="12" t="s">
        <v>67</v>
      </c>
      <c r="EX394" s="12" t="s">
        <v>67</v>
      </c>
      <c r="FF394" s="12" t="s">
        <v>67</v>
      </c>
      <c r="FN394" s="12" t="s">
        <v>67</v>
      </c>
      <c r="FV394" s="12" t="s">
        <v>67</v>
      </c>
      <c r="GD394" s="12" t="s">
        <v>67</v>
      </c>
      <c r="GL394" s="12" t="s">
        <v>67</v>
      </c>
      <c r="GT394" s="12" t="s">
        <v>67</v>
      </c>
      <c r="HB394" s="12" t="s">
        <v>67</v>
      </c>
      <c r="HJ394" s="12" t="s">
        <v>67</v>
      </c>
      <c r="HR394" s="12" t="s">
        <v>67</v>
      </c>
      <c r="HZ394" s="12" t="s">
        <v>67</v>
      </c>
      <c r="IH394" s="12" t="s">
        <v>67</v>
      </c>
      <c r="IP394" s="12" t="s">
        <v>67</v>
      </c>
    </row>
    <row r="395" spans="1:10" ht="12.75">
      <c r="A395" s="150">
        <f t="shared" si="36"/>
        <v>391</v>
      </c>
      <c r="B395" s="30"/>
      <c r="C395" s="143"/>
      <c r="D395" s="143"/>
      <c r="E395" s="143"/>
      <c r="F395" s="143"/>
      <c r="G395" s="143"/>
      <c r="H395" s="143"/>
      <c r="I395" s="18"/>
      <c r="J395" s="54"/>
    </row>
    <row r="396" spans="1:10" ht="12.75">
      <c r="A396" s="150">
        <f t="shared" si="36"/>
        <v>392</v>
      </c>
      <c r="B396" s="30"/>
      <c r="C396" s="168" t="s">
        <v>324</v>
      </c>
      <c r="D396" s="168"/>
      <c r="E396" s="168"/>
      <c r="F396" s="54"/>
      <c r="G396" s="54"/>
      <c r="H396" s="54"/>
      <c r="I396" s="69" t="s">
        <v>239</v>
      </c>
      <c r="J396" s="69"/>
    </row>
    <row r="397" spans="1:11" ht="27.75" customHeight="1">
      <c r="A397" s="150">
        <f t="shared" si="36"/>
        <v>393</v>
      </c>
      <c r="B397" s="30"/>
      <c r="C397" s="168"/>
      <c r="D397" s="168"/>
      <c r="E397" s="168"/>
      <c r="F397" s="54"/>
      <c r="G397" s="54"/>
      <c r="H397" s="54"/>
      <c r="I397" s="68" t="s">
        <v>335</v>
      </c>
      <c r="J397" s="68" t="s">
        <v>212</v>
      </c>
      <c r="K397" s="114" t="s">
        <v>33</v>
      </c>
    </row>
    <row r="398" spans="1:10" ht="12.75" customHeight="1">
      <c r="A398" s="150">
        <f t="shared" si="36"/>
        <v>394</v>
      </c>
      <c r="B398" s="30"/>
      <c r="C398" s="74" t="s">
        <v>293</v>
      </c>
      <c r="D398" s="74"/>
      <c r="E398" s="74"/>
      <c r="F398" s="74"/>
      <c r="G398" s="74"/>
      <c r="H398" s="54"/>
      <c r="I398" s="54"/>
      <c r="J398" s="56">
        <f>IF(E$26&lt;&gt;0,IF($E398&lt;&gt;0,$E398/E$26,""),"")</f>
      </c>
    </row>
    <row r="399" spans="1:10" ht="25.5">
      <c r="A399" s="150">
        <f t="shared" si="36"/>
        <v>395</v>
      </c>
      <c r="B399" s="30"/>
      <c r="C399" s="70" t="s">
        <v>246</v>
      </c>
      <c r="D399" s="71" t="s">
        <v>256</v>
      </c>
      <c r="E399" s="100"/>
      <c r="F399" s="54"/>
      <c r="G399" s="54"/>
      <c r="H399" s="54"/>
      <c r="I399" s="54"/>
      <c r="J399" s="54"/>
    </row>
    <row r="400" spans="1:10" ht="12.75">
      <c r="A400" s="150">
        <f t="shared" si="36"/>
        <v>396</v>
      </c>
      <c r="B400" s="30"/>
      <c r="C400" s="70" t="s">
        <v>247</v>
      </c>
      <c r="D400" s="71" t="s">
        <v>257</v>
      </c>
      <c r="E400" s="100"/>
      <c r="F400" s="54"/>
      <c r="G400" s="54"/>
      <c r="H400" s="54"/>
      <c r="I400" s="54"/>
      <c r="J400" s="54"/>
    </row>
    <row r="401" spans="1:10" ht="12.75">
      <c r="A401" s="150">
        <f t="shared" si="36"/>
        <v>397</v>
      </c>
      <c r="B401" s="30"/>
      <c r="C401" s="70" t="s">
        <v>248</v>
      </c>
      <c r="D401" s="71" t="s">
        <v>258</v>
      </c>
      <c r="E401" s="100"/>
      <c r="F401" s="54"/>
      <c r="G401" s="54"/>
      <c r="H401" s="54"/>
      <c r="I401" s="54"/>
      <c r="J401" s="54"/>
    </row>
    <row r="402" spans="1:10" ht="25.5">
      <c r="A402" s="150">
        <f t="shared" si="36"/>
        <v>398</v>
      </c>
      <c r="B402" s="30"/>
      <c r="C402" s="70" t="s">
        <v>249</v>
      </c>
      <c r="D402" s="71" t="s">
        <v>259</v>
      </c>
      <c r="E402" s="100"/>
      <c r="F402" s="54"/>
      <c r="G402" s="54"/>
      <c r="H402" s="54"/>
      <c r="I402" s="54"/>
      <c r="J402" s="54"/>
    </row>
    <row r="403" spans="1:10" ht="12.75">
      <c r="A403" s="150">
        <f t="shared" si="36"/>
        <v>399</v>
      </c>
      <c r="B403" s="30"/>
      <c r="C403" s="70" t="s">
        <v>250</v>
      </c>
      <c r="D403" s="71" t="s">
        <v>260</v>
      </c>
      <c r="E403" s="100"/>
      <c r="F403" s="54"/>
      <c r="G403" s="54"/>
      <c r="H403" s="54"/>
      <c r="I403" s="54"/>
      <c r="J403" s="54"/>
    </row>
    <row r="404" spans="1:10" ht="25.5">
      <c r="A404" s="150">
        <f t="shared" si="36"/>
        <v>400</v>
      </c>
      <c r="B404" s="30"/>
      <c r="C404" s="70" t="s">
        <v>251</v>
      </c>
      <c r="D404" s="72" t="s">
        <v>261</v>
      </c>
      <c r="E404" s="100"/>
      <c r="F404" s="54"/>
      <c r="G404" s="54"/>
      <c r="H404" s="54"/>
      <c r="I404" s="54"/>
      <c r="J404" s="54"/>
    </row>
    <row r="405" spans="1:10" ht="25.5">
      <c r="A405" s="150">
        <f t="shared" si="36"/>
        <v>401</v>
      </c>
      <c r="B405" s="30"/>
      <c r="C405" s="70" t="s">
        <v>252</v>
      </c>
      <c r="D405" s="71" t="s">
        <v>254</v>
      </c>
      <c r="E405" s="100"/>
      <c r="F405" s="54"/>
      <c r="G405" s="54"/>
      <c r="H405" s="54"/>
      <c r="I405" s="54"/>
      <c r="J405" s="54"/>
    </row>
    <row r="406" spans="1:10" ht="25.5">
      <c r="A406" s="150">
        <f t="shared" si="36"/>
        <v>402</v>
      </c>
      <c r="B406" s="30"/>
      <c r="C406" s="70" t="s">
        <v>253</v>
      </c>
      <c r="D406" s="71" t="s">
        <v>255</v>
      </c>
      <c r="E406" s="100"/>
      <c r="F406" s="54"/>
      <c r="G406" s="54"/>
      <c r="H406" s="54"/>
      <c r="I406" s="54"/>
      <c r="J406" s="54"/>
    </row>
    <row r="407" spans="1:10" ht="12.75" customHeight="1">
      <c r="A407" s="150">
        <f t="shared" si="36"/>
        <v>403</v>
      </c>
      <c r="B407" s="30"/>
      <c r="C407" s="74"/>
      <c r="D407" s="74"/>
      <c r="E407" s="101">
        <f>SUM(E399:E406)</f>
        <v>0</v>
      </c>
      <c r="F407" s="74"/>
      <c r="G407" s="74"/>
      <c r="H407" s="54"/>
      <c r="I407" s="56">
        <f>IF(E$50&lt;&gt;0,IF($E407&lt;&gt;0,$E407/E$50,""),"")</f>
      </c>
      <c r="J407" s="56">
        <f>IF(E$26&lt;&gt;0,IF($E407&lt;&gt;0,$E407/E$26,""),"")</f>
      </c>
    </row>
    <row r="408" spans="1:10" ht="12.75">
      <c r="A408" s="150">
        <f t="shared" si="36"/>
        <v>404</v>
      </c>
      <c r="B408" s="30"/>
      <c r="C408" s="54"/>
      <c r="D408" s="54"/>
      <c r="E408" s="54"/>
      <c r="F408" s="54"/>
      <c r="G408" s="54"/>
      <c r="H408" s="54"/>
      <c r="I408" s="54"/>
      <c r="J408" s="54"/>
    </row>
    <row r="409" spans="1:10" ht="12.75">
      <c r="A409" s="150">
        <f t="shared" si="36"/>
        <v>405</v>
      </c>
      <c r="B409" s="54"/>
      <c r="C409" s="167" t="s">
        <v>63</v>
      </c>
      <c r="D409" s="167"/>
      <c r="E409" s="167"/>
      <c r="F409" s="167"/>
      <c r="G409" s="54"/>
      <c r="H409" s="54"/>
      <c r="I409" s="54"/>
      <c r="J409" s="54"/>
    </row>
    <row r="410" spans="1:26" ht="25.5" customHeight="1">
      <c r="A410" s="150">
        <f t="shared" si="36"/>
        <v>406</v>
      </c>
      <c r="C410" s="70" t="s">
        <v>308</v>
      </c>
      <c r="D410" s="71" t="s">
        <v>31</v>
      </c>
      <c r="E410" s="149"/>
      <c r="F410" s="54"/>
      <c r="G410" s="54"/>
      <c r="H410" s="54"/>
      <c r="I410" s="54"/>
      <c r="J410" s="54"/>
      <c r="K410" s="116">
        <v>0</v>
      </c>
      <c r="L410" s="24">
        <f>E410</f>
        <v>0</v>
      </c>
      <c r="U410" s="158">
        <v>0</v>
      </c>
      <c r="V410" s="12" t="s">
        <v>337</v>
      </c>
      <c r="W410" s="12" t="s">
        <v>338</v>
      </c>
      <c r="X410" s="12" t="s">
        <v>336</v>
      </c>
      <c r="Y410" s="159" t="s">
        <v>339</v>
      </c>
      <c r="Z410" s="159" t="s">
        <v>36</v>
      </c>
    </row>
    <row r="411" spans="1:12" ht="25.5" customHeight="1">
      <c r="A411" s="150">
        <f t="shared" si="36"/>
        <v>407</v>
      </c>
      <c r="C411" s="70" t="s">
        <v>309</v>
      </c>
      <c r="D411" s="71" t="s">
        <v>37</v>
      </c>
      <c r="E411" s="149"/>
      <c r="F411" s="54"/>
      <c r="G411" s="54"/>
      <c r="H411" s="54"/>
      <c r="I411" s="54"/>
      <c r="J411" s="54"/>
      <c r="K411" s="114" t="s">
        <v>32</v>
      </c>
      <c r="L411" s="24">
        <f>E411</f>
        <v>0</v>
      </c>
    </row>
    <row r="412" spans="1:10" ht="25.5" customHeight="1" hidden="1">
      <c r="A412" s="150">
        <f t="shared" si="36"/>
        <v>408</v>
      </c>
      <c r="B412" s="30"/>
      <c r="C412" s="155" t="s">
        <v>64</v>
      </c>
      <c r="D412" s="155"/>
      <c r="E412" s="155"/>
      <c r="F412" s="5"/>
      <c r="G412" s="5"/>
      <c r="H412" s="5"/>
      <c r="I412" s="3"/>
      <c r="J412" s="54"/>
    </row>
    <row r="413" spans="1:10" ht="24" customHeight="1" hidden="1">
      <c r="A413" s="150">
        <f t="shared" si="36"/>
        <v>409</v>
      </c>
      <c r="B413" s="30"/>
      <c r="C413" s="117"/>
      <c r="D413" s="156"/>
      <c r="E413" s="157"/>
      <c r="F413" s="118"/>
      <c r="G413" s="54"/>
      <c r="H413" s="54"/>
      <c r="I413" s="54"/>
      <c r="J413" s="54"/>
    </row>
    <row r="414" spans="1:10" ht="24" customHeight="1" hidden="1">
      <c r="A414" s="150">
        <f t="shared" si="36"/>
        <v>410</v>
      </c>
      <c r="B414" s="30"/>
      <c r="C414" s="117"/>
      <c r="D414" s="156"/>
      <c r="E414" s="157"/>
      <c r="F414" s="119"/>
      <c r="G414" s="54"/>
      <c r="H414" s="54"/>
      <c r="I414" s="54"/>
      <c r="J414" s="54"/>
    </row>
    <row r="415" spans="1:10" ht="24" customHeight="1" hidden="1">
      <c r="A415" s="150">
        <f t="shared" si="36"/>
        <v>411</v>
      </c>
      <c r="B415" s="30"/>
      <c r="C415" s="117">
        <v>133</v>
      </c>
      <c r="D415" s="156" t="s">
        <v>44</v>
      </c>
      <c r="E415" s="157"/>
      <c r="F415" s="120"/>
      <c r="G415" s="54"/>
      <c r="H415" s="54"/>
      <c r="I415" s="54"/>
      <c r="J415" s="54"/>
    </row>
    <row r="416" spans="1:10" ht="24" customHeight="1" hidden="1">
      <c r="A416" s="150">
        <f t="shared" si="36"/>
        <v>412</v>
      </c>
      <c r="B416" s="30"/>
      <c r="C416" s="117">
        <v>134</v>
      </c>
      <c r="D416" s="156" t="s">
        <v>45</v>
      </c>
      <c r="E416" s="157"/>
      <c r="F416" s="120"/>
      <c r="G416" s="54"/>
      <c r="H416" s="54"/>
      <c r="I416" s="54"/>
      <c r="J416" s="54"/>
    </row>
    <row r="417" spans="1:10" ht="37.5" customHeight="1" hidden="1">
      <c r="A417" s="150">
        <f t="shared" si="36"/>
        <v>413</v>
      </c>
      <c r="B417" s="54"/>
      <c r="C417" s="5"/>
      <c r="D417" s="5"/>
      <c r="E417" s="5"/>
      <c r="F417" s="5"/>
      <c r="G417" s="5"/>
      <c r="H417" s="5"/>
      <c r="I417" s="32"/>
      <c r="J417" s="54"/>
    </row>
    <row r="418" spans="1:10" ht="36.75" customHeight="1" hidden="1">
      <c r="A418" s="150">
        <f t="shared" si="36"/>
        <v>414</v>
      </c>
      <c r="B418" s="54"/>
      <c r="C418" s="32"/>
      <c r="D418" s="54"/>
      <c r="E418" s="54"/>
      <c r="F418" s="54"/>
      <c r="G418" s="54"/>
      <c r="H418" s="54"/>
      <c r="I418" s="54"/>
      <c r="J418" s="54"/>
    </row>
    <row r="419" spans="1:10" ht="24" customHeight="1">
      <c r="A419" s="150">
        <f t="shared" si="36"/>
        <v>415</v>
      </c>
      <c r="B419" s="54"/>
      <c r="C419" s="70" t="s">
        <v>310</v>
      </c>
      <c r="D419" s="163" t="s">
        <v>343</v>
      </c>
      <c r="E419" s="121"/>
      <c r="F419" s="54"/>
      <c r="G419" s="54"/>
      <c r="H419" s="54"/>
      <c r="I419" s="54"/>
      <c r="J419" s="54"/>
    </row>
    <row r="420" spans="1:10" ht="24" customHeight="1">
      <c r="A420" s="150">
        <f t="shared" si="36"/>
        <v>416</v>
      </c>
      <c r="B420" s="54"/>
      <c r="C420" s="70" t="s">
        <v>311</v>
      </c>
      <c r="D420" s="163" t="s">
        <v>342</v>
      </c>
      <c r="E420" s="121"/>
      <c r="F420" s="54"/>
      <c r="G420" s="54"/>
      <c r="H420" s="54"/>
      <c r="I420" s="54"/>
      <c r="J420" s="54"/>
    </row>
    <row r="421" spans="1:10" ht="24" customHeight="1">
      <c r="A421" s="150">
        <f t="shared" si="36"/>
        <v>417</v>
      </c>
      <c r="B421" s="54"/>
      <c r="C421" s="70" t="s">
        <v>312</v>
      </c>
      <c r="D421" s="163" t="s">
        <v>344</v>
      </c>
      <c r="E421" s="121"/>
      <c r="F421" s="54"/>
      <c r="G421" s="54"/>
      <c r="H421" s="54"/>
      <c r="I421" s="54"/>
      <c r="J421" s="54"/>
    </row>
    <row r="422" spans="1:10" ht="24" customHeight="1">
      <c r="A422" s="150">
        <f t="shared" si="36"/>
        <v>418</v>
      </c>
      <c r="B422" s="54"/>
      <c r="C422" s="70" t="s">
        <v>313</v>
      </c>
      <c r="D422" s="163" t="s">
        <v>345</v>
      </c>
      <c r="E422" s="121"/>
      <c r="F422" s="54"/>
      <c r="G422" s="54"/>
      <c r="H422" s="54"/>
      <c r="I422" s="54"/>
      <c r="J422" s="54"/>
    </row>
    <row r="423" spans="1:9" s="13" customFormat="1" ht="15.75" customHeight="1" hidden="1">
      <c r="A423" s="150">
        <f t="shared" si="36"/>
        <v>419</v>
      </c>
      <c r="B423" s="151"/>
      <c r="C423" s="151"/>
      <c r="D423" s="151"/>
      <c r="E423" s="151"/>
      <c r="F423" s="151"/>
      <c r="G423" s="151"/>
      <c r="H423" s="151"/>
      <c r="I423" s="151"/>
    </row>
    <row r="424" spans="1:8" s="13" customFormat="1" ht="56.25" customHeight="1" hidden="1">
      <c r="A424" s="150">
        <f t="shared" si="36"/>
        <v>420</v>
      </c>
      <c r="C424" s="152"/>
      <c r="D424" s="152"/>
      <c r="E424" s="152"/>
      <c r="F424" s="152"/>
      <c r="G424" s="152"/>
      <c r="H424" s="113"/>
    </row>
    <row r="425" spans="1:8" s="13" customFormat="1" ht="12.75" customHeight="1" hidden="1">
      <c r="A425" s="150">
        <f t="shared" si="36"/>
        <v>421</v>
      </c>
      <c r="C425" s="51"/>
      <c r="D425" s="52"/>
      <c r="E425" s="51"/>
      <c r="F425" s="51"/>
      <c r="G425" s="51"/>
      <c r="H425" s="113"/>
    </row>
    <row r="426" spans="1:6" s="13" customFormat="1" ht="12.75" customHeight="1" hidden="1">
      <c r="A426" s="150">
        <f t="shared" si="36"/>
        <v>422</v>
      </c>
      <c r="C426" s="107"/>
      <c r="D426" s="122"/>
      <c r="E426" s="123"/>
      <c r="F426" s="124"/>
    </row>
    <row r="427" spans="1:6" s="13" customFormat="1" ht="12.75" customHeight="1" hidden="1">
      <c r="A427" s="150">
        <f t="shared" si="36"/>
        <v>423</v>
      </c>
      <c r="C427" s="125"/>
      <c r="D427" s="125"/>
      <c r="E427" s="126"/>
      <c r="F427" s="127"/>
    </row>
    <row r="428" spans="1:6" s="13" customFormat="1" ht="12.75" customHeight="1" hidden="1">
      <c r="A428" s="150">
        <f t="shared" si="36"/>
        <v>424</v>
      </c>
      <c r="C428" s="125"/>
      <c r="D428" s="125"/>
      <c r="E428" s="126"/>
      <c r="F428" s="127"/>
    </row>
    <row r="429" spans="1:6" s="13" customFormat="1" ht="12.75" customHeight="1" hidden="1">
      <c r="A429" s="150">
        <f t="shared" si="36"/>
        <v>425</v>
      </c>
      <c r="C429" s="125"/>
      <c r="D429" s="125"/>
      <c r="E429" s="126"/>
      <c r="F429" s="127"/>
    </row>
    <row r="430" spans="1:6" s="13" customFormat="1" ht="12.75" customHeight="1" hidden="1">
      <c r="A430" s="150">
        <f t="shared" si="36"/>
        <v>426</v>
      </c>
      <c r="C430" s="125"/>
      <c r="D430" s="125"/>
      <c r="E430" s="126"/>
      <c r="F430" s="127"/>
    </row>
    <row r="431" spans="1:6" s="13" customFormat="1" ht="12.75" customHeight="1" hidden="1">
      <c r="A431" s="150">
        <f t="shared" si="36"/>
        <v>427</v>
      </c>
      <c r="C431" s="125"/>
      <c r="D431" s="125"/>
      <c r="E431" s="126"/>
      <c r="F431" s="127"/>
    </row>
    <row r="432" spans="1:6" s="13" customFormat="1" ht="12.75" customHeight="1" hidden="1">
      <c r="A432" s="150">
        <f t="shared" si="36"/>
        <v>428</v>
      </c>
      <c r="C432" s="125"/>
      <c r="D432" s="125"/>
      <c r="E432" s="126"/>
      <c r="F432" s="127"/>
    </row>
    <row r="433" spans="1:6" s="13" customFormat="1" ht="12.75" customHeight="1" hidden="1">
      <c r="A433" s="150">
        <f t="shared" si="36"/>
        <v>429</v>
      </c>
      <c r="C433" s="125"/>
      <c r="D433" s="125"/>
      <c r="E433" s="126"/>
      <c r="F433" s="127"/>
    </row>
    <row r="434" spans="1:6" s="13" customFormat="1" ht="12.75" customHeight="1" hidden="1">
      <c r="A434" s="150">
        <f t="shared" si="36"/>
        <v>430</v>
      </c>
      <c r="C434" s="125"/>
      <c r="D434" s="125"/>
      <c r="E434" s="126"/>
      <c r="F434" s="127"/>
    </row>
    <row r="435" spans="1:6" s="13" customFormat="1" ht="12.75" customHeight="1" hidden="1">
      <c r="A435" s="150">
        <f t="shared" si="36"/>
        <v>431</v>
      </c>
      <c r="C435" s="125"/>
      <c r="D435" s="125"/>
      <c r="E435" s="126"/>
      <c r="F435" s="127"/>
    </row>
    <row r="436" spans="1:6" s="13" customFormat="1" ht="12.75" customHeight="1" hidden="1">
      <c r="A436" s="150">
        <f t="shared" si="36"/>
        <v>432</v>
      </c>
      <c r="C436" s="125"/>
      <c r="D436" s="125"/>
      <c r="E436" s="126"/>
      <c r="F436" s="127"/>
    </row>
    <row r="437" spans="1:6" s="13" customFormat="1" ht="12.75" customHeight="1" hidden="1">
      <c r="A437" s="150">
        <f t="shared" si="36"/>
        <v>433</v>
      </c>
      <c r="C437" s="125"/>
      <c r="D437" s="125"/>
      <c r="E437" s="126"/>
      <c r="F437" s="127"/>
    </row>
    <row r="438" spans="1:6" s="13" customFormat="1" ht="12.75" customHeight="1" hidden="1">
      <c r="A438" s="150">
        <f t="shared" si="36"/>
        <v>434</v>
      </c>
      <c r="C438" s="125"/>
      <c r="D438" s="125"/>
      <c r="E438" s="126"/>
      <c r="F438" s="127"/>
    </row>
    <row r="439" spans="1:6" s="13" customFormat="1" ht="12.75" customHeight="1" hidden="1">
      <c r="A439" s="150">
        <f t="shared" si="36"/>
        <v>435</v>
      </c>
      <c r="C439" s="125"/>
      <c r="D439" s="125"/>
      <c r="E439" s="126"/>
      <c r="F439" s="127"/>
    </row>
    <row r="440" spans="1:6" s="13" customFormat="1" ht="12.75" customHeight="1" hidden="1">
      <c r="A440" s="150">
        <f t="shared" si="36"/>
        <v>436</v>
      </c>
      <c r="C440" s="125"/>
      <c r="D440" s="125"/>
      <c r="E440" s="126"/>
      <c r="F440" s="127"/>
    </row>
    <row r="441" spans="1:6" s="13" customFormat="1" ht="12.75" customHeight="1" hidden="1">
      <c r="A441" s="150">
        <f t="shared" si="36"/>
        <v>437</v>
      </c>
      <c r="C441" s="125"/>
      <c r="D441" s="125"/>
      <c r="E441" s="126"/>
      <c r="F441" s="127"/>
    </row>
    <row r="442" spans="1:6" s="13" customFormat="1" ht="12.75" customHeight="1" hidden="1">
      <c r="A442" s="150">
        <f t="shared" si="36"/>
        <v>438</v>
      </c>
      <c r="C442" s="125"/>
      <c r="D442" s="125"/>
      <c r="E442" s="126"/>
      <c r="F442" s="127"/>
    </row>
    <row r="443" spans="1:8" s="13" customFormat="1" ht="12.75" customHeight="1" hidden="1">
      <c r="A443" s="150">
        <f t="shared" si="36"/>
        <v>439</v>
      </c>
      <c r="C443" s="125"/>
      <c r="D443" s="122"/>
      <c r="E443" s="128"/>
      <c r="F443" s="129"/>
      <c r="H443" s="53"/>
    </row>
    <row r="444" spans="1:6" s="13" customFormat="1" ht="12.75" customHeight="1" hidden="1">
      <c r="A444" s="150">
        <f t="shared" si="36"/>
        <v>440</v>
      </c>
      <c r="C444" s="125"/>
      <c r="D444" s="130"/>
      <c r="E444" s="128"/>
      <c r="F444" s="129"/>
    </row>
    <row r="445" spans="1:6" s="13" customFormat="1" ht="12.75" customHeight="1" hidden="1">
      <c r="A445" s="150">
        <f t="shared" si="36"/>
        <v>441</v>
      </c>
      <c r="C445" s="107"/>
      <c r="D445" s="122"/>
      <c r="E445" s="123"/>
      <c r="F445" s="124"/>
    </row>
    <row r="446" spans="1:6" s="13" customFormat="1" ht="12.75" customHeight="1" hidden="1">
      <c r="A446" s="150">
        <f t="shared" si="36"/>
        <v>442</v>
      </c>
      <c r="C446" s="125"/>
      <c r="D446" s="125"/>
      <c r="E446" s="126"/>
      <c r="F446" s="127"/>
    </row>
    <row r="447" spans="1:6" s="13" customFormat="1" ht="12.75" customHeight="1" hidden="1">
      <c r="A447" s="150">
        <f t="shared" si="36"/>
        <v>443</v>
      </c>
      <c r="C447" s="125"/>
      <c r="D447" s="125"/>
      <c r="E447" s="126"/>
      <c r="F447" s="127"/>
    </row>
    <row r="448" spans="1:6" s="13" customFormat="1" ht="12.75" customHeight="1" hidden="1">
      <c r="A448" s="150">
        <f t="shared" si="36"/>
        <v>444</v>
      </c>
      <c r="C448" s="125"/>
      <c r="D448" s="125"/>
      <c r="E448" s="126"/>
      <c r="F448" s="127"/>
    </row>
    <row r="449" spans="1:6" s="13" customFormat="1" ht="12.75" customHeight="1" hidden="1">
      <c r="A449" s="150">
        <f t="shared" si="36"/>
        <v>445</v>
      </c>
      <c r="C449" s="125"/>
      <c r="D449" s="125"/>
      <c r="E449" s="126"/>
      <c r="F449" s="127"/>
    </row>
    <row r="450" spans="1:8" s="13" customFormat="1" ht="12.75" customHeight="1" hidden="1">
      <c r="A450" s="150">
        <f t="shared" si="36"/>
        <v>446</v>
      </c>
      <c r="C450" s="125"/>
      <c r="D450" s="122"/>
      <c r="E450" s="128"/>
      <c r="F450" s="129"/>
      <c r="H450" s="53"/>
    </row>
    <row r="451" spans="1:6" s="13" customFormat="1" ht="12.75" customHeight="1" hidden="1">
      <c r="A451" s="150">
        <f t="shared" si="36"/>
        <v>447</v>
      </c>
      <c r="C451" s="125"/>
      <c r="D451" s="130"/>
      <c r="E451" s="128"/>
      <c r="F451" s="129"/>
    </row>
    <row r="452" spans="1:6" s="13" customFormat="1" ht="12.75" customHeight="1" hidden="1">
      <c r="A452" s="150">
        <f t="shared" si="36"/>
        <v>448</v>
      </c>
      <c r="C452" s="107"/>
      <c r="D452" s="122"/>
      <c r="E452" s="123"/>
      <c r="F452" s="124"/>
    </row>
    <row r="453" spans="1:6" s="13" customFormat="1" ht="12.75" customHeight="1" hidden="1">
      <c r="A453" s="150">
        <f t="shared" si="36"/>
        <v>449</v>
      </c>
      <c r="C453" s="125"/>
      <c r="D453" s="125"/>
      <c r="E453" s="126"/>
      <c r="F453" s="127"/>
    </row>
    <row r="454" spans="1:6" s="13" customFormat="1" ht="12.75" customHeight="1" hidden="1">
      <c r="A454" s="150">
        <f t="shared" si="36"/>
        <v>450</v>
      </c>
      <c r="C454" s="125"/>
      <c r="D454" s="125"/>
      <c r="E454" s="126"/>
      <c r="F454" s="127"/>
    </row>
    <row r="455" spans="1:6" s="13" customFormat="1" ht="12.75" customHeight="1" hidden="1">
      <c r="A455" s="150">
        <f aca="true" t="shared" si="37" ref="A455:A518">A454+1</f>
        <v>451</v>
      </c>
      <c r="C455" s="125"/>
      <c r="D455" s="125"/>
      <c r="E455" s="126"/>
      <c r="F455" s="127"/>
    </row>
    <row r="456" spans="1:6" s="13" customFormat="1" ht="12.75" customHeight="1" hidden="1">
      <c r="A456" s="150">
        <f t="shared" si="37"/>
        <v>452</v>
      </c>
      <c r="C456" s="125"/>
      <c r="D456" s="125"/>
      <c r="E456" s="126"/>
      <c r="F456" s="127"/>
    </row>
    <row r="457" spans="1:8" s="13" customFormat="1" ht="12.75" customHeight="1" hidden="1">
      <c r="A457" s="150">
        <f t="shared" si="37"/>
        <v>453</v>
      </c>
      <c r="C457" s="125"/>
      <c r="D457" s="122"/>
      <c r="E457" s="128"/>
      <c r="F457" s="129"/>
      <c r="H457" s="53"/>
    </row>
    <row r="458" spans="1:6" s="13" customFormat="1" ht="12.75" customHeight="1" hidden="1">
      <c r="A458" s="150">
        <f t="shared" si="37"/>
        <v>454</v>
      </c>
      <c r="C458" s="125"/>
      <c r="D458" s="130"/>
      <c r="E458" s="128"/>
      <c r="F458" s="129"/>
    </row>
    <row r="459" spans="1:6" s="13" customFormat="1" ht="12.75" customHeight="1" hidden="1">
      <c r="A459" s="150">
        <f t="shared" si="37"/>
        <v>455</v>
      </c>
      <c r="C459" s="107"/>
      <c r="D459" s="122"/>
      <c r="E459" s="123"/>
      <c r="F459" s="124"/>
    </row>
    <row r="460" spans="1:6" s="13" customFormat="1" ht="12.75" customHeight="1" hidden="1">
      <c r="A460" s="150">
        <f t="shared" si="37"/>
        <v>456</v>
      </c>
      <c r="C460" s="125"/>
      <c r="D460" s="125"/>
      <c r="E460" s="126"/>
      <c r="F460" s="127"/>
    </row>
    <row r="461" spans="1:6" s="13" customFormat="1" ht="12.75" customHeight="1" hidden="1">
      <c r="A461" s="150">
        <f t="shared" si="37"/>
        <v>457</v>
      </c>
      <c r="C461" s="125"/>
      <c r="D461" s="125"/>
      <c r="E461" s="126"/>
      <c r="F461" s="127"/>
    </row>
    <row r="462" spans="1:6" s="13" customFormat="1" ht="12.75" customHeight="1" hidden="1">
      <c r="A462" s="150">
        <f t="shared" si="37"/>
        <v>458</v>
      </c>
      <c r="C462" s="125"/>
      <c r="D462" s="125"/>
      <c r="E462" s="126"/>
      <c r="F462" s="127"/>
    </row>
    <row r="463" spans="1:8" s="13" customFormat="1" ht="12.75" customHeight="1" hidden="1">
      <c r="A463" s="150">
        <f t="shared" si="37"/>
        <v>459</v>
      </c>
      <c r="C463" s="125"/>
      <c r="D463" s="122"/>
      <c r="E463" s="128"/>
      <c r="F463" s="129"/>
      <c r="H463" s="53"/>
    </row>
    <row r="464" spans="1:6" s="13" customFormat="1" ht="12.75" customHeight="1" hidden="1">
      <c r="A464" s="150">
        <f t="shared" si="37"/>
        <v>460</v>
      </c>
      <c r="C464" s="125"/>
      <c r="D464" s="130"/>
      <c r="E464" s="128"/>
      <c r="F464" s="129"/>
    </row>
    <row r="465" spans="1:6" s="13" customFormat="1" ht="12.75" customHeight="1" hidden="1">
      <c r="A465" s="150">
        <f t="shared" si="37"/>
        <v>461</v>
      </c>
      <c r="C465" s="107"/>
      <c r="D465" s="122"/>
      <c r="E465" s="123"/>
      <c r="F465" s="124"/>
    </row>
    <row r="466" spans="1:6" s="13" customFormat="1" ht="12.75" customHeight="1" hidden="1">
      <c r="A466" s="150">
        <f t="shared" si="37"/>
        <v>462</v>
      </c>
      <c r="C466" s="125"/>
      <c r="D466" s="125"/>
      <c r="E466" s="126"/>
      <c r="F466" s="127"/>
    </row>
    <row r="467" spans="1:6" s="13" customFormat="1" ht="12.75" customHeight="1" hidden="1">
      <c r="A467" s="150">
        <f t="shared" si="37"/>
        <v>463</v>
      </c>
      <c r="C467" s="125"/>
      <c r="D467" s="125"/>
      <c r="E467" s="126"/>
      <c r="F467" s="127"/>
    </row>
    <row r="468" spans="1:6" s="13" customFormat="1" ht="12.75" customHeight="1" hidden="1">
      <c r="A468" s="150">
        <f t="shared" si="37"/>
        <v>464</v>
      </c>
      <c r="C468" s="125"/>
      <c r="D468" s="125"/>
      <c r="E468" s="126"/>
      <c r="F468" s="127"/>
    </row>
    <row r="469" spans="1:6" s="13" customFormat="1" ht="12.75" customHeight="1" hidden="1">
      <c r="A469" s="150">
        <f t="shared" si="37"/>
        <v>465</v>
      </c>
      <c r="C469" s="125"/>
      <c r="D469" s="125"/>
      <c r="E469" s="126"/>
      <c r="F469" s="127"/>
    </row>
    <row r="470" spans="1:6" s="13" customFormat="1" ht="12.75" customHeight="1" hidden="1">
      <c r="A470" s="150">
        <f t="shared" si="37"/>
        <v>466</v>
      </c>
      <c r="C470" s="125"/>
      <c r="D470" s="125"/>
      <c r="E470" s="126"/>
      <c r="F470" s="127"/>
    </row>
    <row r="471" spans="1:6" s="13" customFormat="1" ht="12.75" customHeight="1" hidden="1">
      <c r="A471" s="150">
        <f t="shared" si="37"/>
        <v>467</v>
      </c>
      <c r="C471" s="125"/>
      <c r="D471" s="125"/>
      <c r="E471" s="126"/>
      <c r="F471" s="127"/>
    </row>
    <row r="472" spans="1:6" s="13" customFormat="1" ht="12.75" customHeight="1" hidden="1">
      <c r="A472" s="150">
        <f t="shared" si="37"/>
        <v>468</v>
      </c>
      <c r="C472" s="125"/>
      <c r="D472" s="125"/>
      <c r="E472" s="126"/>
      <c r="F472" s="127"/>
    </row>
    <row r="473" spans="1:6" s="13" customFormat="1" ht="12.75" customHeight="1" hidden="1">
      <c r="A473" s="150">
        <f t="shared" si="37"/>
        <v>469</v>
      </c>
      <c r="C473" s="125"/>
      <c r="D473" s="125"/>
      <c r="E473" s="126"/>
      <c r="F473" s="127"/>
    </row>
    <row r="474" spans="1:6" s="13" customFormat="1" ht="12.75" customHeight="1" hidden="1">
      <c r="A474" s="150">
        <f t="shared" si="37"/>
        <v>470</v>
      </c>
      <c r="C474" s="125"/>
      <c r="D474" s="125"/>
      <c r="E474" s="126"/>
      <c r="F474" s="127"/>
    </row>
    <row r="475" spans="1:6" s="13" customFormat="1" ht="12.75" customHeight="1" hidden="1">
      <c r="A475" s="150">
        <f t="shared" si="37"/>
        <v>471</v>
      </c>
      <c r="C475" s="125"/>
      <c r="D475" s="125"/>
      <c r="E475" s="126"/>
      <c r="F475" s="127"/>
    </row>
    <row r="476" spans="1:6" s="13" customFormat="1" ht="12.75" customHeight="1" hidden="1">
      <c r="A476" s="150">
        <f t="shared" si="37"/>
        <v>472</v>
      </c>
      <c r="C476" s="125"/>
      <c r="D476" s="125"/>
      <c r="E476" s="126"/>
      <c r="F476" s="127"/>
    </row>
    <row r="477" spans="1:6" s="13" customFormat="1" ht="12.75" customHeight="1" hidden="1">
      <c r="A477" s="150">
        <f t="shared" si="37"/>
        <v>473</v>
      </c>
      <c r="C477" s="125"/>
      <c r="D477" s="125"/>
      <c r="E477" s="126"/>
      <c r="F477" s="127"/>
    </row>
    <row r="478" spans="1:6" s="13" customFormat="1" ht="12.75" customHeight="1" hidden="1">
      <c r="A478" s="150">
        <f t="shared" si="37"/>
        <v>474</v>
      </c>
      <c r="C478" s="125"/>
      <c r="D478" s="125"/>
      <c r="E478" s="126"/>
      <c r="F478" s="127"/>
    </row>
    <row r="479" spans="1:6" s="13" customFormat="1" ht="12.75" customHeight="1" hidden="1">
      <c r="A479" s="150">
        <f t="shared" si="37"/>
        <v>475</v>
      </c>
      <c r="C479" s="125"/>
      <c r="D479" s="125"/>
      <c r="E479" s="126"/>
      <c r="F479" s="127"/>
    </row>
    <row r="480" spans="1:8" s="13" customFormat="1" ht="12.75" customHeight="1" hidden="1">
      <c r="A480" s="150">
        <f t="shared" si="37"/>
        <v>476</v>
      </c>
      <c r="C480" s="125"/>
      <c r="D480" s="122"/>
      <c r="E480" s="128"/>
      <c r="F480" s="129"/>
      <c r="H480" s="53"/>
    </row>
    <row r="481" spans="1:6" s="13" customFormat="1" ht="12.75" customHeight="1" hidden="1">
      <c r="A481" s="150">
        <f t="shared" si="37"/>
        <v>477</v>
      </c>
      <c r="C481" s="125"/>
      <c r="D481" s="130"/>
      <c r="E481" s="128"/>
      <c r="F481" s="129"/>
    </row>
    <row r="482" spans="1:6" s="13" customFormat="1" ht="12.75" customHeight="1" hidden="1">
      <c r="A482" s="150">
        <f t="shared" si="37"/>
        <v>478</v>
      </c>
      <c r="C482" s="107"/>
      <c r="D482" s="122"/>
      <c r="E482" s="125"/>
      <c r="F482" s="129"/>
    </row>
    <row r="483" spans="1:6" s="13" customFormat="1" ht="12.75" customHeight="1" hidden="1">
      <c r="A483" s="150">
        <f t="shared" si="37"/>
        <v>479</v>
      </c>
      <c r="C483" s="122"/>
      <c r="D483" s="125"/>
      <c r="E483" s="128"/>
      <c r="F483" s="129"/>
    </row>
    <row r="484" spans="1:6" s="13" customFormat="1" ht="12.75" customHeight="1" hidden="1">
      <c r="A484" s="150">
        <f t="shared" si="37"/>
        <v>480</v>
      </c>
      <c r="C484" s="107"/>
      <c r="D484" s="122"/>
      <c r="E484" s="123"/>
      <c r="F484" s="124"/>
    </row>
    <row r="485" spans="1:6" s="13" customFormat="1" ht="12.75" customHeight="1" hidden="1">
      <c r="A485" s="150">
        <f t="shared" si="37"/>
        <v>481</v>
      </c>
      <c r="C485" s="125"/>
      <c r="D485" s="131"/>
      <c r="E485" s="126"/>
      <c r="F485" s="127"/>
    </row>
    <row r="486" spans="1:6" s="13" customFormat="1" ht="12.75" customHeight="1" hidden="1">
      <c r="A486" s="150">
        <f t="shared" si="37"/>
        <v>482</v>
      </c>
      <c r="C486" s="125"/>
      <c r="D486" s="131"/>
      <c r="E486" s="126"/>
      <c r="F486" s="127"/>
    </row>
    <row r="487" spans="1:6" s="13" customFormat="1" ht="12.75" customHeight="1" hidden="1">
      <c r="A487" s="150">
        <f t="shared" si="37"/>
        <v>483</v>
      </c>
      <c r="C487" s="125"/>
      <c r="D487" s="131"/>
      <c r="E487" s="126"/>
      <c r="F487" s="127"/>
    </row>
    <row r="488" spans="1:6" s="13" customFormat="1" ht="12.75" customHeight="1" hidden="1">
      <c r="A488" s="150">
        <f t="shared" si="37"/>
        <v>484</v>
      </c>
      <c r="C488" s="125"/>
      <c r="D488" s="131"/>
      <c r="E488" s="126"/>
      <c r="F488" s="127"/>
    </row>
    <row r="489" spans="1:8" s="13" customFormat="1" ht="12.75" customHeight="1" hidden="1">
      <c r="A489" s="150">
        <f t="shared" si="37"/>
        <v>485</v>
      </c>
      <c r="C489" s="125"/>
      <c r="D489" s="122"/>
      <c r="E489" s="128"/>
      <c r="F489" s="129"/>
      <c r="H489" s="53"/>
    </row>
    <row r="490" spans="1:6" s="13" customFormat="1" ht="12.75" customHeight="1" hidden="1">
      <c r="A490" s="150">
        <f t="shared" si="37"/>
        <v>486</v>
      </c>
      <c r="C490" s="125"/>
      <c r="D490" s="130"/>
      <c r="E490" s="128"/>
      <c r="F490" s="129"/>
    </row>
    <row r="491" spans="1:6" s="13" customFormat="1" ht="12.75" customHeight="1" hidden="1">
      <c r="A491" s="150">
        <f t="shared" si="37"/>
        <v>487</v>
      </c>
      <c r="C491" s="107"/>
      <c r="D491" s="122"/>
      <c r="E491" s="123"/>
      <c r="F491" s="124"/>
    </row>
    <row r="492" spans="1:6" s="13" customFormat="1" ht="12.75" customHeight="1" hidden="1">
      <c r="A492" s="150">
        <f t="shared" si="37"/>
        <v>488</v>
      </c>
      <c r="C492" s="125"/>
      <c r="D492" s="131"/>
      <c r="E492" s="126"/>
      <c r="F492" s="127"/>
    </row>
    <row r="493" spans="1:6" s="13" customFormat="1" ht="12.75" customHeight="1" hidden="1">
      <c r="A493" s="150">
        <f t="shared" si="37"/>
        <v>489</v>
      </c>
      <c r="C493" s="125"/>
      <c r="D493" s="131"/>
      <c r="E493" s="126"/>
      <c r="F493" s="127"/>
    </row>
    <row r="494" spans="1:6" s="13" customFormat="1" ht="12.75" customHeight="1" hidden="1">
      <c r="A494" s="150">
        <f t="shared" si="37"/>
        <v>490</v>
      </c>
      <c r="C494" s="125"/>
      <c r="D494" s="131"/>
      <c r="E494" s="126"/>
      <c r="F494" s="127"/>
    </row>
    <row r="495" spans="1:6" s="13" customFormat="1" ht="12.75" customHeight="1" hidden="1">
      <c r="A495" s="150">
        <f t="shared" si="37"/>
        <v>491</v>
      </c>
      <c r="C495" s="125"/>
      <c r="D495" s="131"/>
      <c r="E495" s="126"/>
      <c r="F495" s="127"/>
    </row>
    <row r="496" spans="1:8" s="13" customFormat="1" ht="12.75" customHeight="1" hidden="1">
      <c r="A496" s="150">
        <f t="shared" si="37"/>
        <v>492</v>
      </c>
      <c r="C496" s="125"/>
      <c r="D496" s="122"/>
      <c r="E496" s="128"/>
      <c r="F496" s="129"/>
      <c r="H496" s="53"/>
    </row>
    <row r="497" spans="1:6" s="13" customFormat="1" ht="12.75" customHeight="1" hidden="1">
      <c r="A497" s="150">
        <f t="shared" si="37"/>
        <v>493</v>
      </c>
      <c r="C497" s="125"/>
      <c r="D497" s="130"/>
      <c r="E497" s="128"/>
      <c r="F497" s="129"/>
    </row>
    <row r="498" spans="1:6" s="13" customFormat="1" ht="12.75" customHeight="1" hidden="1">
      <c r="A498" s="150">
        <f t="shared" si="37"/>
        <v>494</v>
      </c>
      <c r="C498" s="107"/>
      <c r="D498" s="122"/>
      <c r="E498" s="123"/>
      <c r="F498" s="124"/>
    </row>
    <row r="499" spans="1:6" s="13" customFormat="1" ht="12.75" customHeight="1" hidden="1">
      <c r="A499" s="150">
        <f t="shared" si="37"/>
        <v>495</v>
      </c>
      <c r="C499" s="125"/>
      <c r="D499" s="131"/>
      <c r="E499" s="126"/>
      <c r="F499" s="127"/>
    </row>
    <row r="500" spans="1:6" s="13" customFormat="1" ht="12.75" customHeight="1" hidden="1">
      <c r="A500" s="150">
        <f t="shared" si="37"/>
        <v>496</v>
      </c>
      <c r="C500" s="125"/>
      <c r="D500" s="131"/>
      <c r="E500" s="126"/>
      <c r="F500" s="127"/>
    </row>
    <row r="501" spans="1:8" s="13" customFormat="1" ht="12.75" customHeight="1" hidden="1">
      <c r="A501" s="150">
        <f t="shared" si="37"/>
        <v>497</v>
      </c>
      <c r="C501" s="125"/>
      <c r="D501" s="122"/>
      <c r="E501" s="128"/>
      <c r="F501" s="129"/>
      <c r="H501" s="53"/>
    </row>
    <row r="502" spans="1:6" s="13" customFormat="1" ht="12.75" customHeight="1" hidden="1">
      <c r="A502" s="150">
        <f t="shared" si="37"/>
        <v>498</v>
      </c>
      <c r="C502" s="125"/>
      <c r="D502" s="125"/>
      <c r="E502" s="128"/>
      <c r="F502" s="129"/>
    </row>
    <row r="503" spans="1:8" s="13" customFormat="1" ht="12.75" customHeight="1" hidden="1">
      <c r="A503" s="150">
        <f t="shared" si="37"/>
        <v>499</v>
      </c>
      <c r="C503" s="125"/>
      <c r="D503" s="122"/>
      <c r="E503" s="128"/>
      <c r="F503" s="129"/>
      <c r="H503" s="53"/>
    </row>
    <row r="504" spans="1:6" s="13" customFormat="1" ht="12.75" customHeight="1" hidden="1">
      <c r="A504" s="150">
        <f t="shared" si="37"/>
        <v>500</v>
      </c>
      <c r="C504" s="125"/>
      <c r="D504" s="130"/>
      <c r="E504" s="128"/>
      <c r="F504" s="129"/>
    </row>
    <row r="505" spans="1:6" s="13" customFormat="1" ht="12.75" customHeight="1" hidden="1">
      <c r="A505" s="150">
        <f t="shared" si="37"/>
        <v>501</v>
      </c>
      <c r="C505" s="107"/>
      <c r="D505" s="132"/>
      <c r="E505" s="123"/>
      <c r="F505" s="124"/>
    </row>
    <row r="506" spans="1:6" s="13" customFormat="1" ht="12.75" customHeight="1" hidden="1">
      <c r="A506" s="150">
        <f t="shared" si="37"/>
        <v>502</v>
      </c>
      <c r="C506" s="125"/>
      <c r="D506" s="125"/>
      <c r="E506" s="126"/>
      <c r="F506" s="127"/>
    </row>
    <row r="507" spans="1:6" s="13" customFormat="1" ht="12.75" customHeight="1" hidden="1">
      <c r="A507" s="150">
        <f t="shared" si="37"/>
        <v>503</v>
      </c>
      <c r="C507" s="125"/>
      <c r="D507" s="125"/>
      <c r="E507" s="126"/>
      <c r="F507" s="127"/>
    </row>
    <row r="508" spans="1:6" s="13" customFormat="1" ht="12.75" customHeight="1" hidden="1">
      <c r="A508" s="150">
        <f t="shared" si="37"/>
        <v>504</v>
      </c>
      <c r="C508" s="125"/>
      <c r="D508" s="125"/>
      <c r="E508" s="126"/>
      <c r="F508" s="127"/>
    </row>
    <row r="509" spans="1:6" s="13" customFormat="1" ht="12.75" customHeight="1" hidden="1">
      <c r="A509" s="150">
        <f t="shared" si="37"/>
        <v>505</v>
      </c>
      <c r="C509" s="125"/>
      <c r="D509" s="125"/>
      <c r="E509" s="126"/>
      <c r="F509" s="127"/>
    </row>
    <row r="510" spans="1:6" s="13" customFormat="1" ht="12.75" customHeight="1" hidden="1">
      <c r="A510" s="150">
        <f t="shared" si="37"/>
        <v>506</v>
      </c>
      <c r="C510" s="125"/>
      <c r="D510" s="125"/>
      <c r="E510" s="126"/>
      <c r="F510" s="127"/>
    </row>
    <row r="511" spans="1:6" s="13" customFormat="1" ht="12.75" customHeight="1" hidden="1">
      <c r="A511" s="150">
        <f t="shared" si="37"/>
        <v>507</v>
      </c>
      <c r="C511" s="125"/>
      <c r="D511" s="125"/>
      <c r="E511" s="126"/>
      <c r="F511" s="127"/>
    </row>
    <row r="512" spans="1:6" s="13" customFormat="1" ht="12.75" customHeight="1" hidden="1">
      <c r="A512" s="150">
        <f t="shared" si="37"/>
        <v>508</v>
      </c>
      <c r="C512" s="125"/>
      <c r="D512" s="125"/>
      <c r="E512" s="126"/>
      <c r="F512" s="127"/>
    </row>
    <row r="513" spans="1:6" s="13" customFormat="1" ht="12.75" customHeight="1" hidden="1">
      <c r="A513" s="150">
        <f t="shared" si="37"/>
        <v>509</v>
      </c>
      <c r="C513" s="125"/>
      <c r="D513" s="125"/>
      <c r="E513" s="126"/>
      <c r="F513" s="126"/>
    </row>
    <row r="514" spans="1:6" s="13" customFormat="1" ht="12.75" customHeight="1" hidden="1">
      <c r="A514" s="150">
        <f t="shared" si="37"/>
        <v>510</v>
      </c>
      <c r="C514" s="125"/>
      <c r="D514" s="125"/>
      <c r="E514" s="126"/>
      <c r="F514" s="127"/>
    </row>
    <row r="515" spans="1:6" s="13" customFormat="1" ht="12.75" customHeight="1" hidden="1">
      <c r="A515" s="150">
        <f t="shared" si="37"/>
        <v>511</v>
      </c>
      <c r="C515" s="125"/>
      <c r="D515" s="125"/>
      <c r="E515" s="126"/>
      <c r="F515" s="127"/>
    </row>
    <row r="516" spans="1:6" s="13" customFormat="1" ht="12.75" customHeight="1" hidden="1">
      <c r="A516" s="150">
        <f t="shared" si="37"/>
        <v>512</v>
      </c>
      <c r="C516" s="125"/>
      <c r="D516" s="125"/>
      <c r="E516" s="126"/>
      <c r="F516" s="127"/>
    </row>
    <row r="517" spans="1:6" s="13" customFormat="1" ht="12.75" customHeight="1" hidden="1">
      <c r="A517" s="150">
        <f t="shared" si="37"/>
        <v>513</v>
      </c>
      <c r="C517" s="125"/>
      <c r="D517" s="125"/>
      <c r="E517" s="126"/>
      <c r="F517" s="127"/>
    </row>
    <row r="518" spans="1:8" s="13" customFormat="1" ht="12.75" customHeight="1" hidden="1">
      <c r="A518" s="150">
        <f t="shared" si="37"/>
        <v>514</v>
      </c>
      <c r="C518" s="125"/>
      <c r="D518" s="122"/>
      <c r="E518" s="128"/>
      <c r="F518" s="129"/>
      <c r="H518" s="53"/>
    </row>
    <row r="519" spans="1:6" s="13" customFormat="1" ht="12.75" customHeight="1" hidden="1">
      <c r="A519" s="150">
        <f aca="true" t="shared" si="38" ref="A519:A582">A518+1</f>
        <v>515</v>
      </c>
      <c r="C519" s="125"/>
      <c r="D519" s="130"/>
      <c r="E519" s="128"/>
      <c r="F519" s="129"/>
    </row>
    <row r="520" spans="1:6" s="13" customFormat="1" ht="12.75" customHeight="1" hidden="1">
      <c r="A520" s="150">
        <f t="shared" si="38"/>
        <v>516</v>
      </c>
      <c r="C520" s="107"/>
      <c r="D520" s="122"/>
      <c r="E520" s="123"/>
      <c r="F520" s="124"/>
    </row>
    <row r="521" spans="1:6" s="13" customFormat="1" ht="12.75" customHeight="1" hidden="1">
      <c r="A521" s="150">
        <f t="shared" si="38"/>
        <v>517</v>
      </c>
      <c r="C521" s="125"/>
      <c r="D521" s="125"/>
      <c r="E521" s="126"/>
      <c r="F521" s="127"/>
    </row>
    <row r="522" spans="1:6" s="13" customFormat="1" ht="12.75" customHeight="1" hidden="1">
      <c r="A522" s="150">
        <f t="shared" si="38"/>
        <v>518</v>
      </c>
      <c r="C522" s="125"/>
      <c r="D522" s="125"/>
      <c r="E522" s="126"/>
      <c r="F522" s="127"/>
    </row>
    <row r="523" spans="1:6" s="13" customFormat="1" ht="12.75" customHeight="1" hidden="1">
      <c r="A523" s="150">
        <f t="shared" si="38"/>
        <v>519</v>
      </c>
      <c r="C523" s="125"/>
      <c r="D523" s="125"/>
      <c r="E523" s="126"/>
      <c r="F523" s="127"/>
    </row>
    <row r="524" spans="1:6" s="13" customFormat="1" ht="12.75" customHeight="1" hidden="1">
      <c r="A524" s="150">
        <f t="shared" si="38"/>
        <v>520</v>
      </c>
      <c r="C524" s="125"/>
      <c r="D524" s="125"/>
      <c r="E524" s="126"/>
      <c r="F524" s="127"/>
    </row>
    <row r="525" spans="1:6" s="13" customFormat="1" ht="12.75" customHeight="1" hidden="1">
      <c r="A525" s="150">
        <f t="shared" si="38"/>
        <v>521</v>
      </c>
      <c r="C525" s="125"/>
      <c r="D525" s="125"/>
      <c r="E525" s="126"/>
      <c r="F525" s="127"/>
    </row>
    <row r="526" spans="1:6" s="13" customFormat="1" ht="12.75" customHeight="1" hidden="1">
      <c r="A526" s="150">
        <f t="shared" si="38"/>
        <v>522</v>
      </c>
      <c r="C526" s="125"/>
      <c r="D526" s="125"/>
      <c r="E526" s="126"/>
      <c r="F526" s="127"/>
    </row>
    <row r="527" spans="1:6" s="13" customFormat="1" ht="12.75" customHeight="1" hidden="1">
      <c r="A527" s="150">
        <f t="shared" si="38"/>
        <v>523</v>
      </c>
      <c r="C527" s="125"/>
      <c r="D527" s="125"/>
      <c r="E527" s="126"/>
      <c r="F527" s="127"/>
    </row>
    <row r="528" spans="1:6" s="13" customFormat="1" ht="12.75" customHeight="1" hidden="1">
      <c r="A528" s="150">
        <f t="shared" si="38"/>
        <v>524</v>
      </c>
      <c r="C528" s="125"/>
      <c r="D528" s="125"/>
      <c r="E528" s="126"/>
      <c r="F528" s="127"/>
    </row>
    <row r="529" spans="1:6" s="13" customFormat="1" ht="12.75" customHeight="1" hidden="1">
      <c r="A529" s="150">
        <f t="shared" si="38"/>
        <v>525</v>
      </c>
      <c r="C529" s="125"/>
      <c r="D529" s="125"/>
      <c r="E529" s="126"/>
      <c r="F529" s="127"/>
    </row>
    <row r="530" spans="1:6" s="13" customFormat="1" ht="12.75" customHeight="1" hidden="1">
      <c r="A530" s="150">
        <f t="shared" si="38"/>
        <v>526</v>
      </c>
      <c r="C530" s="125"/>
      <c r="D530" s="125"/>
      <c r="E530" s="126"/>
      <c r="F530" s="127"/>
    </row>
    <row r="531" spans="1:6" s="13" customFormat="1" ht="12.75" customHeight="1" hidden="1">
      <c r="A531" s="150">
        <f t="shared" si="38"/>
        <v>527</v>
      </c>
      <c r="C531" s="125"/>
      <c r="D531" s="125"/>
      <c r="E531" s="126"/>
      <c r="F531" s="127"/>
    </row>
    <row r="532" spans="1:6" s="13" customFormat="1" ht="12.75" customHeight="1" hidden="1">
      <c r="A532" s="150">
        <f t="shared" si="38"/>
        <v>528</v>
      </c>
      <c r="C532" s="125"/>
      <c r="D532" s="125"/>
      <c r="E532" s="126"/>
      <c r="F532" s="127"/>
    </row>
    <row r="533" spans="1:6" s="13" customFormat="1" ht="12.75" customHeight="1" hidden="1">
      <c r="A533" s="150">
        <f t="shared" si="38"/>
        <v>529</v>
      </c>
      <c r="C533" s="125"/>
      <c r="D533" s="125"/>
      <c r="E533" s="126"/>
      <c r="F533" s="127"/>
    </row>
    <row r="534" spans="1:6" s="13" customFormat="1" ht="12.75" customHeight="1" hidden="1">
      <c r="A534" s="150">
        <f t="shared" si="38"/>
        <v>530</v>
      </c>
      <c r="C534" s="125"/>
      <c r="D534" s="125"/>
      <c r="E534" s="126"/>
      <c r="F534" s="127"/>
    </row>
    <row r="535" spans="1:6" s="13" customFormat="1" ht="12.75" customHeight="1" hidden="1">
      <c r="A535" s="150">
        <f t="shared" si="38"/>
        <v>531</v>
      </c>
      <c r="C535" s="125"/>
      <c r="D535" s="125"/>
      <c r="E535" s="126"/>
      <c r="F535" s="127"/>
    </row>
    <row r="536" spans="1:6" s="13" customFormat="1" ht="12.75" customHeight="1" hidden="1">
      <c r="A536" s="150">
        <f t="shared" si="38"/>
        <v>532</v>
      </c>
      <c r="C536" s="125"/>
      <c r="D536" s="125"/>
      <c r="E536" s="126"/>
      <c r="F536" s="127"/>
    </row>
    <row r="537" spans="1:6" s="13" customFormat="1" ht="12.75" customHeight="1" hidden="1">
      <c r="A537" s="150">
        <f t="shared" si="38"/>
        <v>533</v>
      </c>
      <c r="C537" s="125"/>
      <c r="D537" s="125"/>
      <c r="E537" s="126"/>
      <c r="F537" s="127"/>
    </row>
    <row r="538" spans="1:8" s="13" customFormat="1" ht="12.75" customHeight="1" hidden="1">
      <c r="A538" s="150">
        <f t="shared" si="38"/>
        <v>534</v>
      </c>
      <c r="C538" s="125"/>
      <c r="D538" s="122"/>
      <c r="E538" s="128"/>
      <c r="F538" s="129"/>
      <c r="H538" s="53"/>
    </row>
    <row r="539" spans="1:6" s="13" customFormat="1" ht="12.75" customHeight="1" hidden="1">
      <c r="A539" s="150">
        <f t="shared" si="38"/>
        <v>535</v>
      </c>
      <c r="C539" s="125"/>
      <c r="D539" s="130"/>
      <c r="E539" s="128"/>
      <c r="F539" s="129"/>
    </row>
    <row r="540" spans="1:6" s="13" customFormat="1" ht="12.75" customHeight="1" hidden="1">
      <c r="A540" s="150">
        <f t="shared" si="38"/>
        <v>536</v>
      </c>
      <c r="C540" s="107"/>
      <c r="D540" s="122"/>
      <c r="E540" s="123"/>
      <c r="F540" s="124"/>
    </row>
    <row r="541" spans="1:6" s="13" customFormat="1" ht="12.75" customHeight="1" hidden="1">
      <c r="A541" s="150">
        <f t="shared" si="38"/>
        <v>537</v>
      </c>
      <c r="C541" s="125"/>
      <c r="D541" s="125"/>
      <c r="E541" s="126"/>
      <c r="F541" s="127"/>
    </row>
    <row r="542" spans="1:6" s="13" customFormat="1" ht="12.75" customHeight="1" hidden="1">
      <c r="A542" s="150">
        <f t="shared" si="38"/>
        <v>538</v>
      </c>
      <c r="C542" s="125"/>
      <c r="D542" s="125"/>
      <c r="E542" s="126"/>
      <c r="F542" s="127"/>
    </row>
    <row r="543" spans="1:6" s="13" customFormat="1" ht="12.75" customHeight="1" hidden="1">
      <c r="A543" s="150">
        <f t="shared" si="38"/>
        <v>539</v>
      </c>
      <c r="C543" s="125"/>
      <c r="D543" s="125"/>
      <c r="E543" s="126"/>
      <c r="F543" s="127"/>
    </row>
    <row r="544" spans="1:8" s="13" customFormat="1" ht="12.75" customHeight="1" hidden="1">
      <c r="A544" s="150">
        <f t="shared" si="38"/>
        <v>540</v>
      </c>
      <c r="C544" s="125"/>
      <c r="D544" s="122"/>
      <c r="E544" s="128"/>
      <c r="F544" s="129"/>
      <c r="H544" s="53"/>
    </row>
    <row r="545" spans="1:6" s="13" customFormat="1" ht="12.75" customHeight="1" hidden="1">
      <c r="A545" s="150">
        <f t="shared" si="38"/>
        <v>541</v>
      </c>
      <c r="C545" s="125"/>
      <c r="D545" s="130"/>
      <c r="E545" s="128"/>
      <c r="F545" s="129"/>
    </row>
    <row r="546" spans="1:6" s="13" customFormat="1" ht="12.75" customHeight="1" hidden="1">
      <c r="A546" s="150">
        <f t="shared" si="38"/>
        <v>542</v>
      </c>
      <c r="C546" s="107"/>
      <c r="D546" s="122"/>
      <c r="E546" s="123"/>
      <c r="F546" s="124"/>
    </row>
    <row r="547" spans="1:6" s="13" customFormat="1" ht="12.75" customHeight="1" hidden="1">
      <c r="A547" s="150">
        <f t="shared" si="38"/>
        <v>543</v>
      </c>
      <c r="C547" s="125"/>
      <c r="D547" s="125"/>
      <c r="E547" s="126"/>
      <c r="F547" s="127"/>
    </row>
    <row r="548" spans="1:6" s="13" customFormat="1" ht="12.75" customHeight="1" hidden="1">
      <c r="A548" s="150">
        <f t="shared" si="38"/>
        <v>544</v>
      </c>
      <c r="C548" s="125"/>
      <c r="D548" s="125"/>
      <c r="E548" s="126"/>
      <c r="F548" s="127"/>
    </row>
    <row r="549" spans="1:6" s="13" customFormat="1" ht="12.75" customHeight="1" hidden="1">
      <c r="A549" s="150">
        <f t="shared" si="38"/>
        <v>545</v>
      </c>
      <c r="C549" s="125"/>
      <c r="D549" s="125"/>
      <c r="E549" s="126"/>
      <c r="F549" s="127"/>
    </row>
    <row r="550" spans="1:6" s="13" customFormat="1" ht="12.75" customHeight="1" hidden="1">
      <c r="A550" s="150">
        <f t="shared" si="38"/>
        <v>546</v>
      </c>
      <c r="C550" s="125"/>
      <c r="D550" s="125"/>
      <c r="E550" s="126"/>
      <c r="F550" s="127"/>
    </row>
    <row r="551" spans="1:6" s="13" customFormat="1" ht="12.75" customHeight="1" hidden="1">
      <c r="A551" s="150">
        <f t="shared" si="38"/>
        <v>547</v>
      </c>
      <c r="C551" s="125"/>
      <c r="D551" s="125"/>
      <c r="E551" s="126"/>
      <c r="F551" s="127"/>
    </row>
    <row r="552" spans="1:6" s="13" customFormat="1" ht="12.75" customHeight="1" hidden="1">
      <c r="A552" s="150">
        <f t="shared" si="38"/>
        <v>548</v>
      </c>
      <c r="C552" s="125"/>
      <c r="D552" s="125"/>
      <c r="E552" s="126"/>
      <c r="F552" s="127"/>
    </row>
    <row r="553" spans="1:6" s="13" customFormat="1" ht="12.75" customHeight="1" hidden="1">
      <c r="A553" s="150">
        <f t="shared" si="38"/>
        <v>549</v>
      </c>
      <c r="C553" s="125"/>
      <c r="D553" s="125"/>
      <c r="E553" s="126"/>
      <c r="F553" s="127"/>
    </row>
    <row r="554" spans="1:6" s="13" customFormat="1" ht="12.75" customHeight="1" hidden="1">
      <c r="A554" s="150">
        <f t="shared" si="38"/>
        <v>550</v>
      </c>
      <c r="C554" s="125"/>
      <c r="D554" s="125"/>
      <c r="E554" s="126"/>
      <c r="F554" s="127"/>
    </row>
    <row r="555" spans="1:6" s="13" customFormat="1" ht="12.75" customHeight="1" hidden="1">
      <c r="A555" s="150">
        <f t="shared" si="38"/>
        <v>551</v>
      </c>
      <c r="C555" s="125"/>
      <c r="D555" s="125"/>
      <c r="E555" s="126"/>
      <c r="F555" s="127"/>
    </row>
    <row r="556" spans="1:6" s="13" customFormat="1" ht="12.75" customHeight="1" hidden="1">
      <c r="A556" s="150">
        <f t="shared" si="38"/>
        <v>552</v>
      </c>
      <c r="C556" s="125"/>
      <c r="D556" s="125"/>
      <c r="E556" s="126"/>
      <c r="F556" s="127"/>
    </row>
    <row r="557" spans="1:6" s="13" customFormat="1" ht="12.75" customHeight="1" hidden="1">
      <c r="A557" s="150">
        <f t="shared" si="38"/>
        <v>553</v>
      </c>
      <c r="C557" s="125"/>
      <c r="D557" s="125"/>
      <c r="E557" s="126"/>
      <c r="F557" s="127"/>
    </row>
    <row r="558" spans="1:8" s="13" customFormat="1" ht="12.75" customHeight="1" hidden="1">
      <c r="A558" s="150">
        <f t="shared" si="38"/>
        <v>554</v>
      </c>
      <c r="C558" s="125"/>
      <c r="D558" s="122"/>
      <c r="E558" s="128"/>
      <c r="F558" s="129"/>
      <c r="H558" s="53"/>
    </row>
    <row r="559" spans="1:6" s="13" customFormat="1" ht="12.75" customHeight="1" hidden="1">
      <c r="A559" s="150">
        <f t="shared" si="38"/>
        <v>555</v>
      </c>
      <c r="C559" s="125"/>
      <c r="D559" s="130"/>
      <c r="E559" s="128"/>
      <c r="F559" s="129"/>
    </row>
    <row r="560" spans="1:6" s="13" customFormat="1" ht="12.75" customHeight="1" hidden="1">
      <c r="A560" s="150">
        <f t="shared" si="38"/>
        <v>556</v>
      </c>
      <c r="C560" s="125"/>
      <c r="D560" s="125"/>
      <c r="E560" s="128"/>
      <c r="F560" s="129"/>
    </row>
    <row r="561" spans="1:6" s="13" customFormat="1" ht="12.75" customHeight="1" hidden="1">
      <c r="A561" s="150">
        <f t="shared" si="38"/>
        <v>557</v>
      </c>
      <c r="C561" s="107"/>
      <c r="D561" s="122"/>
      <c r="E561" s="123"/>
      <c r="F561" s="124"/>
    </row>
    <row r="562" spans="1:6" s="13" customFormat="1" ht="12.75" customHeight="1" hidden="1">
      <c r="A562" s="150">
        <f t="shared" si="38"/>
        <v>558</v>
      </c>
      <c r="C562" s="125"/>
      <c r="D562" s="125"/>
      <c r="E562" s="126"/>
      <c r="F562" s="127"/>
    </row>
    <row r="563" spans="1:6" s="13" customFormat="1" ht="12.75" customHeight="1" hidden="1">
      <c r="A563" s="150">
        <f t="shared" si="38"/>
        <v>559</v>
      </c>
      <c r="C563" s="125"/>
      <c r="D563" s="125"/>
      <c r="E563" s="126"/>
      <c r="F563" s="127"/>
    </row>
    <row r="564" spans="1:6" s="13" customFormat="1" ht="12.75" customHeight="1" hidden="1">
      <c r="A564" s="150">
        <f t="shared" si="38"/>
        <v>560</v>
      </c>
      <c r="C564" s="125"/>
      <c r="D564" s="125"/>
      <c r="E564" s="126"/>
      <c r="F564" s="127"/>
    </row>
    <row r="565" spans="1:6" s="13" customFormat="1" ht="12.75" customHeight="1" hidden="1">
      <c r="A565" s="150">
        <f t="shared" si="38"/>
        <v>561</v>
      </c>
      <c r="C565" s="125"/>
      <c r="D565" s="125"/>
      <c r="E565" s="126"/>
      <c r="F565" s="127"/>
    </row>
    <row r="566" spans="1:6" s="13" customFormat="1" ht="12.75" customHeight="1" hidden="1">
      <c r="A566" s="150">
        <f t="shared" si="38"/>
        <v>562</v>
      </c>
      <c r="C566" s="125"/>
      <c r="D566" s="125"/>
      <c r="E566" s="126"/>
      <c r="F566" s="127"/>
    </row>
    <row r="567" spans="1:6" s="13" customFormat="1" ht="12.75" customHeight="1" hidden="1">
      <c r="A567" s="150">
        <f t="shared" si="38"/>
        <v>563</v>
      </c>
      <c r="C567" s="125"/>
      <c r="D567" s="125"/>
      <c r="E567" s="126"/>
      <c r="F567" s="127"/>
    </row>
    <row r="568" spans="1:6" s="13" customFormat="1" ht="12.75" customHeight="1" hidden="1">
      <c r="A568" s="150">
        <f t="shared" si="38"/>
        <v>564</v>
      </c>
      <c r="C568" s="125"/>
      <c r="D568" s="125"/>
      <c r="E568" s="126"/>
      <c r="F568" s="127"/>
    </row>
    <row r="569" spans="1:6" s="13" customFormat="1" ht="12.75" customHeight="1" hidden="1">
      <c r="A569" s="150">
        <f t="shared" si="38"/>
        <v>565</v>
      </c>
      <c r="C569" s="125"/>
      <c r="D569" s="125"/>
      <c r="E569" s="126"/>
      <c r="F569" s="127"/>
    </row>
    <row r="570" spans="1:6" s="13" customFormat="1" ht="12.75" customHeight="1" hidden="1">
      <c r="A570" s="150">
        <f t="shared" si="38"/>
        <v>566</v>
      </c>
      <c r="C570" s="125"/>
      <c r="D570" s="125"/>
      <c r="E570" s="126"/>
      <c r="F570" s="127"/>
    </row>
    <row r="571" spans="1:6" s="13" customFormat="1" ht="12.75" customHeight="1" hidden="1">
      <c r="A571" s="150">
        <f t="shared" si="38"/>
        <v>567</v>
      </c>
      <c r="C571" s="125"/>
      <c r="D571" s="125"/>
      <c r="E571" s="126"/>
      <c r="F571" s="127"/>
    </row>
    <row r="572" spans="1:8" s="13" customFormat="1" ht="12.75" customHeight="1" hidden="1">
      <c r="A572" s="150">
        <f t="shared" si="38"/>
        <v>568</v>
      </c>
      <c r="C572" s="125"/>
      <c r="D572" s="122"/>
      <c r="E572" s="128"/>
      <c r="F572" s="129"/>
      <c r="H572" s="53"/>
    </row>
    <row r="573" spans="1:6" s="13" customFormat="1" ht="12.75" customHeight="1" hidden="1">
      <c r="A573" s="150">
        <f t="shared" si="38"/>
        <v>569</v>
      </c>
      <c r="C573" s="125"/>
      <c r="D573" s="130"/>
      <c r="E573" s="128"/>
      <c r="F573" s="129"/>
    </row>
    <row r="574" spans="1:6" s="13" customFormat="1" ht="12.75" customHeight="1" hidden="1">
      <c r="A574" s="150">
        <f t="shared" si="38"/>
        <v>570</v>
      </c>
      <c r="C574" s="107"/>
      <c r="D574" s="122"/>
      <c r="E574" s="123"/>
      <c r="F574" s="124"/>
    </row>
    <row r="575" spans="1:6" s="13" customFormat="1" ht="12.75" customHeight="1" hidden="1">
      <c r="A575" s="150">
        <f t="shared" si="38"/>
        <v>571</v>
      </c>
      <c r="C575" s="125"/>
      <c r="D575" s="125"/>
      <c r="E575" s="126"/>
      <c r="F575" s="127"/>
    </row>
    <row r="576" spans="1:6" s="13" customFormat="1" ht="12.75" customHeight="1" hidden="1">
      <c r="A576" s="150">
        <f t="shared" si="38"/>
        <v>572</v>
      </c>
      <c r="C576" s="125"/>
      <c r="D576" s="125"/>
      <c r="E576" s="126"/>
      <c r="F576" s="127"/>
    </row>
    <row r="577" spans="1:6" s="13" customFormat="1" ht="12.75" customHeight="1" hidden="1">
      <c r="A577" s="150">
        <f t="shared" si="38"/>
        <v>573</v>
      </c>
      <c r="C577" s="125"/>
      <c r="D577" s="125"/>
      <c r="E577" s="126"/>
      <c r="F577" s="127"/>
    </row>
    <row r="578" spans="1:6" s="13" customFormat="1" ht="12.75" customHeight="1" hidden="1">
      <c r="A578" s="150">
        <f t="shared" si="38"/>
        <v>574</v>
      </c>
      <c r="C578" s="125"/>
      <c r="D578" s="125"/>
      <c r="E578" s="126"/>
      <c r="F578" s="127"/>
    </row>
    <row r="579" spans="1:8" s="13" customFormat="1" ht="12.75" customHeight="1" hidden="1">
      <c r="A579" s="150">
        <f t="shared" si="38"/>
        <v>575</v>
      </c>
      <c r="C579" s="125"/>
      <c r="D579" s="122"/>
      <c r="E579" s="128"/>
      <c r="F579" s="129"/>
      <c r="H579" s="53"/>
    </row>
    <row r="580" spans="1:6" s="13" customFormat="1" ht="12.75" customHeight="1" hidden="1">
      <c r="A580" s="150">
        <f t="shared" si="38"/>
        <v>576</v>
      </c>
      <c r="C580" s="125"/>
      <c r="D580" s="130"/>
      <c r="E580" s="128"/>
      <c r="F580" s="129"/>
    </row>
    <row r="581" spans="1:6" s="13" customFormat="1" ht="12.75" customHeight="1" hidden="1">
      <c r="A581" s="150">
        <f t="shared" si="38"/>
        <v>577</v>
      </c>
      <c r="C581" s="107"/>
      <c r="D581" s="122"/>
      <c r="E581" s="125"/>
      <c r="F581" s="129"/>
    </row>
    <row r="582" spans="1:6" s="13" customFormat="1" ht="12.75" customHeight="1" hidden="1">
      <c r="A582" s="150">
        <f t="shared" si="38"/>
        <v>578</v>
      </c>
      <c r="C582" s="107"/>
      <c r="D582" s="40"/>
      <c r="F582" s="110"/>
    </row>
    <row r="583" spans="1:6" s="13" customFormat="1" ht="12.75" customHeight="1" hidden="1">
      <c r="A583" s="150">
        <f aca="true" t="shared" si="39" ref="A583:A619">A582+1</f>
        <v>579</v>
      </c>
      <c r="C583" s="107"/>
      <c r="D583" s="49"/>
      <c r="F583" s="108"/>
    </row>
    <row r="584" spans="1:6" s="13" customFormat="1" ht="12.75" customHeight="1" hidden="1">
      <c r="A584" s="150">
        <f t="shared" si="39"/>
        <v>580</v>
      </c>
      <c r="C584" s="107"/>
      <c r="D584" s="49"/>
      <c r="F584" s="110"/>
    </row>
    <row r="585" spans="1:6" s="13" customFormat="1" ht="12.75" customHeight="1" hidden="1">
      <c r="A585" s="150">
        <f t="shared" si="39"/>
        <v>581</v>
      </c>
      <c r="C585" s="107"/>
      <c r="D585" s="49"/>
      <c r="F585" s="111"/>
    </row>
    <row r="586" spans="1:6" s="13" customFormat="1" ht="18" customHeight="1" hidden="1">
      <c r="A586" s="150">
        <f t="shared" si="39"/>
        <v>582</v>
      </c>
      <c r="C586" s="107"/>
      <c r="D586" s="40"/>
      <c r="F586" s="153"/>
    </row>
    <row r="587" spans="1:6" s="13" customFormat="1" ht="39.75" customHeight="1" hidden="1">
      <c r="A587" s="150">
        <f t="shared" si="39"/>
        <v>583</v>
      </c>
      <c r="C587" s="107"/>
      <c r="D587" s="40"/>
      <c r="F587" s="153"/>
    </row>
    <row r="588" s="13" customFormat="1" ht="12.75" customHeight="1" hidden="1">
      <c r="A588" s="150">
        <f t="shared" si="39"/>
        <v>584</v>
      </c>
    </row>
    <row r="589" spans="1:10" ht="15.75" customHeight="1" hidden="1">
      <c r="A589" s="150">
        <f t="shared" si="39"/>
        <v>585</v>
      </c>
      <c r="B589" s="154"/>
      <c r="C589" s="154"/>
      <c r="D589" s="154"/>
      <c r="E589" s="154"/>
      <c r="F589" s="154"/>
      <c r="G589" s="154"/>
      <c r="H589" s="154"/>
      <c r="I589" s="154"/>
      <c r="J589" s="54"/>
    </row>
    <row r="590" spans="1:10" ht="12.75">
      <c r="A590" s="150">
        <f t="shared" si="39"/>
        <v>586</v>
      </c>
      <c r="B590" s="54"/>
      <c r="C590" s="5"/>
      <c r="D590" s="5"/>
      <c r="E590" s="5"/>
      <c r="F590" s="5"/>
      <c r="G590" s="5"/>
      <c r="H590" s="54"/>
      <c r="I590" s="54"/>
      <c r="J590" s="54"/>
    </row>
    <row r="591" spans="1:10" ht="38.25">
      <c r="A591" s="150">
        <f t="shared" si="39"/>
        <v>587</v>
      </c>
      <c r="B591" s="54"/>
      <c r="C591" s="70" t="s">
        <v>314</v>
      </c>
      <c r="D591" s="71" t="s">
        <v>233</v>
      </c>
      <c r="E591" s="121"/>
      <c r="F591" s="54"/>
      <c r="G591" s="54"/>
      <c r="H591" s="54"/>
      <c r="I591" s="54"/>
      <c r="J591" s="54"/>
    </row>
    <row r="592" spans="1:10" ht="38.25">
      <c r="A592" s="150">
        <f t="shared" si="39"/>
        <v>588</v>
      </c>
      <c r="B592" s="54"/>
      <c r="C592" s="70" t="s">
        <v>315</v>
      </c>
      <c r="D592" s="71" t="s">
        <v>234</v>
      </c>
      <c r="E592" s="121"/>
      <c r="F592" s="54"/>
      <c r="G592" s="54"/>
      <c r="H592" s="54"/>
      <c r="I592" s="54"/>
      <c r="J592" s="54"/>
    </row>
    <row r="593" spans="1:10" ht="25.5">
      <c r="A593" s="150">
        <f t="shared" si="39"/>
        <v>589</v>
      </c>
      <c r="B593" s="54"/>
      <c r="C593" s="70" t="s">
        <v>316</v>
      </c>
      <c r="D593" s="71" t="s">
        <v>235</v>
      </c>
      <c r="E593" s="121"/>
      <c r="F593" s="54"/>
      <c r="G593" s="54"/>
      <c r="H593" s="54"/>
      <c r="I593" s="54"/>
      <c r="J593" s="54"/>
    </row>
    <row r="594" spans="1:10" ht="25.5">
      <c r="A594" s="150">
        <f t="shared" si="39"/>
        <v>590</v>
      </c>
      <c r="B594" s="54"/>
      <c r="C594" s="70" t="s">
        <v>317</v>
      </c>
      <c r="D594" s="71" t="s">
        <v>237</v>
      </c>
      <c r="E594" s="121"/>
      <c r="F594" s="54"/>
      <c r="G594" s="54"/>
      <c r="H594" s="54"/>
      <c r="I594" s="54"/>
      <c r="J594" s="54"/>
    </row>
    <row r="595" spans="1:10" ht="59.25" customHeight="1">
      <c r="A595" s="150">
        <f t="shared" si="39"/>
        <v>591</v>
      </c>
      <c r="B595" s="54"/>
      <c r="C595" s="54"/>
      <c r="D595" s="164" t="s">
        <v>18</v>
      </c>
      <c r="E595" s="165"/>
      <c r="F595" s="165"/>
      <c r="G595" s="165"/>
      <c r="H595" s="165"/>
      <c r="I595" s="54"/>
      <c r="J595" s="54"/>
    </row>
    <row r="596" spans="1:10" ht="12.75">
      <c r="A596" s="150">
        <f t="shared" si="39"/>
        <v>592</v>
      </c>
      <c r="B596" s="54"/>
      <c r="C596" s="54"/>
      <c r="D596" s="19" t="s">
        <v>13</v>
      </c>
      <c r="E596" s="19"/>
      <c r="F596" s="20">
        <f>10000/2080</f>
        <v>4.8076923076923075</v>
      </c>
      <c r="G596" s="19" t="s">
        <v>15</v>
      </c>
      <c r="H596" s="19"/>
      <c r="I596" s="54"/>
      <c r="J596" s="54"/>
    </row>
    <row r="597" spans="1:10" ht="12.75">
      <c r="A597" s="150">
        <f t="shared" si="39"/>
        <v>593</v>
      </c>
      <c r="B597" s="54"/>
      <c r="C597" s="54"/>
      <c r="D597" s="19" t="s">
        <v>23</v>
      </c>
      <c r="E597" s="19"/>
      <c r="F597" s="21">
        <f>11</f>
        <v>11</v>
      </c>
      <c r="G597" s="19" t="s">
        <v>16</v>
      </c>
      <c r="H597" s="19"/>
      <c r="I597" s="54"/>
      <c r="J597" s="54"/>
    </row>
    <row r="598" spans="1:10" ht="12.75">
      <c r="A598" s="150">
        <f t="shared" si="39"/>
        <v>594</v>
      </c>
      <c r="B598" s="54"/>
      <c r="C598" s="54"/>
      <c r="D598" s="19" t="s">
        <v>14</v>
      </c>
      <c r="E598" s="19"/>
      <c r="F598" s="22">
        <f>F596/F597</f>
        <v>0.43706293706293703</v>
      </c>
      <c r="G598" s="19" t="s">
        <v>17</v>
      </c>
      <c r="H598" s="19"/>
      <c r="I598" s="54"/>
      <c r="J598" s="54"/>
    </row>
    <row r="599" spans="1:10" ht="12.75">
      <c r="A599" s="150">
        <f t="shared" si="39"/>
        <v>595</v>
      </c>
      <c r="B599" s="54"/>
      <c r="C599" s="54"/>
      <c r="D599" s="54"/>
      <c r="E599" s="54"/>
      <c r="F599" s="54"/>
      <c r="G599" s="54"/>
      <c r="H599" s="54"/>
      <c r="I599" s="54"/>
      <c r="J599" s="54"/>
    </row>
    <row r="600" spans="1:10" ht="12.75">
      <c r="A600" s="150">
        <f t="shared" si="39"/>
        <v>596</v>
      </c>
      <c r="B600" s="54"/>
      <c r="C600" s="54"/>
      <c r="D600" s="54"/>
      <c r="E600" s="23" t="s">
        <v>20</v>
      </c>
      <c r="F600" s="54"/>
      <c r="G600" s="23" t="s">
        <v>21</v>
      </c>
      <c r="H600" s="54"/>
      <c r="I600" s="54"/>
      <c r="J600" s="54"/>
    </row>
    <row r="601" spans="1:10" ht="25.5">
      <c r="A601" s="150">
        <f t="shared" si="39"/>
        <v>597</v>
      </c>
      <c r="B601" s="54"/>
      <c r="C601" s="117" t="s">
        <v>318</v>
      </c>
      <c r="D601" s="133" t="s">
        <v>322</v>
      </c>
      <c r="E601" s="97"/>
      <c r="F601" s="54"/>
      <c r="G601" s="97"/>
      <c r="H601" s="54"/>
      <c r="I601" s="54"/>
      <c r="J601" s="54"/>
    </row>
    <row r="602" spans="1:10" ht="25.5">
      <c r="A602" s="150">
        <f t="shared" si="39"/>
        <v>598</v>
      </c>
      <c r="B602" s="54"/>
      <c r="C602" s="117" t="s">
        <v>319</v>
      </c>
      <c r="D602" s="133" t="s">
        <v>22</v>
      </c>
      <c r="E602" s="134"/>
      <c r="F602" s="54"/>
      <c r="G602" s="134"/>
      <c r="H602" s="54"/>
      <c r="I602" s="54"/>
      <c r="J602" s="54"/>
    </row>
    <row r="603" spans="1:10" ht="12.75">
      <c r="A603" s="150">
        <f t="shared" si="39"/>
        <v>599</v>
      </c>
      <c r="B603" s="54"/>
      <c r="C603" s="54"/>
      <c r="D603" s="54"/>
      <c r="E603" s="54"/>
      <c r="F603" s="54"/>
      <c r="G603" s="54"/>
      <c r="H603" s="54"/>
      <c r="I603" s="54"/>
      <c r="J603" s="54"/>
    </row>
    <row r="604" spans="1:10" ht="12.75">
      <c r="A604" s="150">
        <f t="shared" si="39"/>
        <v>600</v>
      </c>
      <c r="B604" s="54"/>
      <c r="C604" s="117" t="s">
        <v>320</v>
      </c>
      <c r="D604" s="135" t="s">
        <v>5</v>
      </c>
      <c r="E604" s="136" t="s">
        <v>66</v>
      </c>
      <c r="F604" s="54"/>
      <c r="G604" s="54"/>
      <c r="H604" s="54"/>
      <c r="I604" s="54"/>
      <c r="J604" s="54"/>
    </row>
    <row r="605" spans="1:10" ht="12.75">
      <c r="A605" s="150">
        <f t="shared" si="39"/>
        <v>601</v>
      </c>
      <c r="B605" s="54"/>
      <c r="C605" s="54"/>
      <c r="D605" s="137" t="s">
        <v>11</v>
      </c>
      <c r="E605" s="138"/>
      <c r="F605" s="54"/>
      <c r="G605" s="54"/>
      <c r="H605" s="54"/>
      <c r="I605" s="54"/>
      <c r="J605" s="54"/>
    </row>
    <row r="606" spans="1:10" ht="12.75">
      <c r="A606" s="150">
        <f t="shared" si="39"/>
        <v>602</v>
      </c>
      <c r="B606" s="54"/>
      <c r="C606" s="54"/>
      <c r="D606" s="137" t="s">
        <v>6</v>
      </c>
      <c r="E606" s="138"/>
      <c r="F606" s="54"/>
      <c r="G606" s="54"/>
      <c r="H606" s="54"/>
      <c r="I606" s="54"/>
      <c r="J606" s="54"/>
    </row>
    <row r="607" spans="1:10" ht="12.75">
      <c r="A607" s="150">
        <f t="shared" si="39"/>
        <v>603</v>
      </c>
      <c r="B607" s="54"/>
      <c r="C607" s="54"/>
      <c r="D607" s="137" t="s">
        <v>7</v>
      </c>
      <c r="E607" s="138"/>
      <c r="F607" s="54"/>
      <c r="G607" s="54"/>
      <c r="H607" s="54"/>
      <c r="I607" s="54"/>
      <c r="J607" s="54"/>
    </row>
    <row r="608" spans="1:10" ht="12.75">
      <c r="A608" s="150">
        <f t="shared" si="39"/>
        <v>604</v>
      </c>
      <c r="B608" s="54"/>
      <c r="C608" s="54"/>
      <c r="D608" s="139" t="s">
        <v>8</v>
      </c>
      <c r="E608" s="138"/>
      <c r="F608" s="54"/>
      <c r="G608" s="54"/>
      <c r="H608" s="54"/>
      <c r="I608" s="54"/>
      <c r="J608" s="54"/>
    </row>
    <row r="609" spans="1:10" ht="12.75">
      <c r="A609" s="150">
        <f t="shared" si="39"/>
        <v>605</v>
      </c>
      <c r="B609" s="54"/>
      <c r="C609" s="54"/>
      <c r="D609" s="139" t="s">
        <v>9</v>
      </c>
      <c r="E609" s="138"/>
      <c r="F609" s="54"/>
      <c r="G609" s="54"/>
      <c r="H609" s="54"/>
      <c r="I609" s="54"/>
      <c r="J609" s="54"/>
    </row>
    <row r="610" spans="1:10" ht="12.75">
      <c r="A610" s="150">
        <f t="shared" si="39"/>
        <v>606</v>
      </c>
      <c r="B610" s="54"/>
      <c r="C610" s="54"/>
      <c r="D610" s="139" t="s">
        <v>10</v>
      </c>
      <c r="E610" s="138"/>
      <c r="F610" s="54"/>
      <c r="G610" s="54"/>
      <c r="H610" s="54"/>
      <c r="I610" s="54"/>
      <c r="J610" s="54"/>
    </row>
    <row r="611" spans="1:10" ht="13.5" thickBot="1">
      <c r="A611" s="150">
        <f t="shared" si="39"/>
        <v>607</v>
      </c>
      <c r="B611" s="54"/>
      <c r="C611" s="54"/>
      <c r="D611" s="139" t="s">
        <v>30</v>
      </c>
      <c r="E611" s="138"/>
      <c r="F611" s="54"/>
      <c r="G611" s="54"/>
      <c r="H611" s="54"/>
      <c r="I611" s="54"/>
      <c r="J611" s="54"/>
    </row>
    <row r="612" spans="1:10" ht="13.5" thickBot="1">
      <c r="A612" s="150">
        <f t="shared" si="39"/>
        <v>608</v>
      </c>
      <c r="B612" s="54"/>
      <c r="C612" s="54"/>
      <c r="D612" s="140" t="s">
        <v>62</v>
      </c>
      <c r="E612" s="141">
        <f>SUM(E605:E611)</f>
        <v>0</v>
      </c>
      <c r="F612" s="54"/>
      <c r="G612" s="54"/>
      <c r="H612" s="54"/>
      <c r="I612" s="54"/>
      <c r="J612" s="54"/>
    </row>
    <row r="613" spans="1:10" ht="12.75">
      <c r="A613" s="150">
        <f t="shared" si="39"/>
        <v>609</v>
      </c>
      <c r="B613" s="54"/>
      <c r="C613" s="54"/>
      <c r="D613" s="54"/>
      <c r="E613" s="54"/>
      <c r="F613" s="54"/>
      <c r="G613" s="54"/>
      <c r="H613" s="54"/>
      <c r="I613" s="54"/>
      <c r="J613" s="54"/>
    </row>
    <row r="614" spans="1:10" ht="12.75">
      <c r="A614" s="150">
        <f t="shared" si="39"/>
        <v>610</v>
      </c>
      <c r="B614" s="54"/>
      <c r="C614" s="117" t="s">
        <v>327</v>
      </c>
      <c r="D614" s="146" t="s">
        <v>328</v>
      </c>
      <c r="E614" s="54"/>
      <c r="F614" s="54"/>
      <c r="G614" s="54"/>
      <c r="H614" s="54"/>
      <c r="I614" s="54"/>
      <c r="J614" s="54"/>
    </row>
    <row r="615" spans="1:10" ht="12.75">
      <c r="A615" s="150">
        <f t="shared" si="39"/>
        <v>611</v>
      </c>
      <c r="B615" s="54"/>
      <c r="C615" s="54"/>
      <c r="D615" s="145" t="s">
        <v>329</v>
      </c>
      <c r="E615" s="147"/>
      <c r="F615" s="148" t="s">
        <v>334</v>
      </c>
      <c r="G615" s="54"/>
      <c r="H615" s="54"/>
      <c r="I615" s="54"/>
      <c r="J615" s="54"/>
    </row>
    <row r="616" spans="1:10" ht="12.75">
      <c r="A616" s="150">
        <f t="shared" si="39"/>
        <v>612</v>
      </c>
      <c r="B616" s="54"/>
      <c r="C616" s="54"/>
      <c r="D616" s="145" t="s">
        <v>330</v>
      </c>
      <c r="E616" s="147"/>
      <c r="F616" s="148" t="s">
        <v>334</v>
      </c>
      <c r="G616" s="54"/>
      <c r="H616" s="54"/>
      <c r="I616" s="54"/>
      <c r="J616" s="54"/>
    </row>
    <row r="617" spans="1:10" ht="12.75">
      <c r="A617" s="150">
        <f t="shared" si="39"/>
        <v>613</v>
      </c>
      <c r="B617" s="54"/>
      <c r="C617" s="54"/>
      <c r="D617" s="145" t="s">
        <v>331</v>
      </c>
      <c r="E617" s="147"/>
      <c r="F617" s="148" t="s">
        <v>334</v>
      </c>
      <c r="G617" s="54"/>
      <c r="H617" s="54"/>
      <c r="I617" s="54"/>
      <c r="J617" s="54"/>
    </row>
    <row r="618" spans="1:10" ht="12.75">
      <c r="A618" s="150">
        <f t="shared" si="39"/>
        <v>614</v>
      </c>
      <c r="B618" s="54"/>
      <c r="C618" s="54"/>
      <c r="D618" s="145" t="s">
        <v>332</v>
      </c>
      <c r="E618" s="147"/>
      <c r="F618" s="148" t="s">
        <v>334</v>
      </c>
      <c r="G618" s="54"/>
      <c r="H618" s="54"/>
      <c r="I618" s="54"/>
      <c r="J618" s="54"/>
    </row>
    <row r="619" spans="1:10" ht="12.75">
      <c r="A619" s="150">
        <f t="shared" si="39"/>
        <v>615</v>
      </c>
      <c r="B619" s="54"/>
      <c r="C619" s="54"/>
      <c r="D619" s="145" t="s">
        <v>333</v>
      </c>
      <c r="E619" s="147"/>
      <c r="F619" s="148" t="s">
        <v>334</v>
      </c>
      <c r="G619" s="54"/>
      <c r="H619" s="54"/>
      <c r="I619" s="54"/>
      <c r="J619" s="54"/>
    </row>
    <row r="620" spans="2:10" ht="12.75">
      <c r="B620" s="54"/>
      <c r="C620" s="54"/>
      <c r="D620" s="54"/>
      <c r="E620" s="54"/>
      <c r="F620" s="54"/>
      <c r="G620" s="54"/>
      <c r="H620" s="54"/>
      <c r="I620" s="54"/>
      <c r="J620" s="54"/>
    </row>
    <row r="621" spans="2:10" ht="12.75">
      <c r="B621" s="54"/>
      <c r="C621" s="54"/>
      <c r="D621" s="54"/>
      <c r="E621" s="54"/>
      <c r="F621" s="54"/>
      <c r="G621" s="54"/>
      <c r="H621" s="54"/>
      <c r="I621" s="54"/>
      <c r="J621" s="54"/>
    </row>
    <row r="622" spans="2:10" ht="12.75">
      <c r="B622" s="54"/>
      <c r="C622" s="54"/>
      <c r="D622" s="54"/>
      <c r="E622" s="54"/>
      <c r="F622" s="54"/>
      <c r="G622" s="54"/>
      <c r="H622" s="54"/>
      <c r="I622" s="54"/>
      <c r="J622" s="54"/>
    </row>
  </sheetData>
  <sheetProtection password="DAA7" sheet="1" objects="1" scenarios="1" selectLockedCells="1"/>
  <mergeCells count="38">
    <mergeCell ref="C258:H258"/>
    <mergeCell ref="C246:H246"/>
    <mergeCell ref="C41:D41"/>
    <mergeCell ref="C245:H245"/>
    <mergeCell ref="C265:H265"/>
    <mergeCell ref="C65:E66"/>
    <mergeCell ref="C223:E224"/>
    <mergeCell ref="C114:E115"/>
    <mergeCell ref="C166:E167"/>
    <mergeCell ref="C15:F15"/>
    <mergeCell ref="C2:I2"/>
    <mergeCell ref="C4:I4"/>
    <mergeCell ref="I43:J43"/>
    <mergeCell ref="E5:H5"/>
    <mergeCell ref="C21:H21"/>
    <mergeCell ref="C42:H42"/>
    <mergeCell ref="C32:H32"/>
    <mergeCell ref="E6:H6"/>
    <mergeCell ref="E7:H7"/>
    <mergeCell ref="E8:H8"/>
    <mergeCell ref="E9:H9"/>
    <mergeCell ref="E10:H10"/>
    <mergeCell ref="E11:H11"/>
    <mergeCell ref="E12:H12"/>
    <mergeCell ref="E13:H13"/>
    <mergeCell ref="D595:H595"/>
    <mergeCell ref="C271:H271"/>
    <mergeCell ref="C277:H277"/>
    <mergeCell ref="C317:H317"/>
    <mergeCell ref="C335:H335"/>
    <mergeCell ref="C292:H292"/>
    <mergeCell ref="C327:H327"/>
    <mergeCell ref="C305:H305"/>
    <mergeCell ref="C311:H311"/>
    <mergeCell ref="C298:H298"/>
    <mergeCell ref="C409:F409"/>
    <mergeCell ref="C358:E359"/>
    <mergeCell ref="C396:E397"/>
  </mergeCells>
  <dataValidations count="34">
    <dataValidation allowBlank="1" showInputMessage="1" showErrorMessage="1" prompt="Please provide an estimate of the cost, for a fully vested employee, of medical insurance for an entire family." sqref="G601"/>
    <dataValidation allowBlank="1" showErrorMessage="1" sqref="E614"/>
    <dataValidation allowBlank="1" showInputMessage="1" showErrorMessage="1" prompt="This can usually be found on your cash flow statement." sqref="F414"/>
    <dataValidation type="decimal" operator="greaterThanOrEqual" allowBlank="1" showInputMessage="1" showErrorMessage="1" prompt="Provide average most recent annual increase of all contracts if you have multiple contracts." error="Please enter a valid number." sqref="E419 E421">
      <formula1>0</formula1>
    </dataValidation>
    <dataValidation type="decimal" operator="greaterThanOrEqual" allowBlank="1" showInputMessage="1" showErrorMessage="1" prompt="Provide average annual increase of all contracts over the past 5 years if you have multiple contracts." error="Please enter a valid number." sqref="E422 E420">
      <formula1>0</formula1>
    </dataValidation>
    <dataValidation allowBlank="1" showInputMessage="1" showErrorMessage="1" prompt="Please enter total salary for your latest year (e.g., trial balance) and compare against the total that has been input for all the departments." sqref="F583"/>
    <dataValidation allowBlank="1" showInputMessage="1" showErrorMessage="1" prompt="Please provide an estimate of the cost, for a fully vested employee, of medical insurance for just one person." sqref="E601"/>
    <dataValidation allowBlank="1" showInputMessage="1" showErrorMessage="1" prompt="For example, if the employer pays for 100% of this cost, enter 100%.&#10;" sqref="E602 G602"/>
    <dataValidation allowBlank="1" showInputMessage="1" showErrorMessage="1" prompt="Please see below for an example of how employee turnover is to be calculated.  Enter as a percentage (for example, 43.7%)." sqref="E591:E594"/>
    <dataValidation type="decimal" operator="greaterThanOrEqual" allowBlank="1" showInputMessage="1" showErrorMessage="1" error="Please enter a valid dollar amount." sqref="E233:G238">
      <formula1>0</formula1>
    </dataValidation>
    <dataValidation type="decimal" operator="greaterThanOrEqual" allowBlank="1" showInputMessage="1" showErrorMessage="1" prompt="Includes services to residents net of contractual allowances, excludes amortization or entrance fees." error="Please enter a valid dollar amount." sqref="E231:G231">
      <formula1>0</formula1>
    </dataValidation>
    <dataValidation type="decimal" operator="greaterThanOrEqual" allowBlank="1" showInputMessage="1" showErrorMessage="1" prompt="Include items such as guest meal revenue, other resident revenue, and other revenue generated or incidental to the general resident population." error="Please enter a valid dollar amount." sqref="E232:G232">
      <formula1>0</formula1>
    </dataValidation>
    <dataValidation allowBlank="1" showInputMessage="1" showErrorMessage="1" prompt="Include all other revenue amounts not included under #s 35 to 40.  Also include revenue that, for benchmark purposes, would lend to less comparability of results (e.g., Adult Day Care; Home Health Agency, etc.)" sqref="H237"/>
    <dataValidation allowBlank="1" showInputMessage="1" showErrorMessage="1" prompt="Include legal, accounting, consulting and other purchased professional services." sqref="E254"/>
    <dataValidation allowBlank="1" showInputMessage="1" showErrorMessage="1" prompt="Includes water, sewer, cable, electric, gas and heating, trash, etc." sqref="E321"/>
    <dataValidation allowBlank="1" showInputMessage="1" showErrorMessage="1" prompt="Include all other costs that have not been captured in any other defined questions." sqref="E345"/>
    <dataValidation allowBlank="1" showInputMessage="1" showErrorMessage="1" prompt="Please enter total expenses for your latest year (per trial balance) and compare against the total that has been input for all the departments.  Most variances are typically generated from the FTE section (Section IV) or from omitted expenses." sqref="E350"/>
    <dataValidation allowBlank="1" showInputMessage="1" showErrorMessage="1" prompt="Please enter total revenue for your latest year and compare against the total that has been input as noted above." sqref="H240"/>
    <dataValidation allowBlank="1" showInputMessage="1" showErrorMessage="1" prompt="Assumed to include medical, dental, life, long-term disability, and short-term disability insurance." sqref="E330:F330"/>
    <dataValidation allowBlank="1" showInputMessage="1" showErrorMessage="1" prompt="Includes marketing collateral." sqref="E262"/>
    <dataValidation allowBlank="1" showInputMessage="1" showErrorMessage="1" prompt="For Multi Site facilities, you can also chose to &quot;allocate&quot; the Corporate Office Allocations to relevant departments if appropriate." sqref="E253"/>
    <dataValidation allowBlank="1" showInputMessage="1" showErrorMessage="1" prompt="See Question #159  for additional data entry requirements." sqref="E255"/>
    <dataValidation type="textLength" showInputMessage="1" showErrorMessage="1" error="Please enter a valid zip code." sqref="E10:F10">
      <formula1>5</formula1>
      <formula2>10</formula2>
    </dataValidation>
    <dataValidation allowBlank="1" showInputMessage="1" showErrorMessage="1" error="Please enter a valid phone number including area code." sqref="E12:F13"/>
    <dataValidation type="decimal" operator="greaterThanOrEqual" allowBlank="1" showInputMessage="1" showErrorMessage="1" error="Please enter a valid number." sqref="J25:J26 E26 E40:E41 E23 E34:E37 J23">
      <formula1>0</formula1>
    </dataValidation>
    <dataValidation type="textLength" operator="equal" allowBlank="1" showInputMessage="1" showErrorMessage="1" error="Please enter the two character state abbreviation." sqref="E9:F9">
      <formula1>2</formula1>
    </dataValidation>
    <dataValidation allowBlank="1" showInputMessage="1" showErrorMessage="1" prompt="RURAL - areas with populations less than 50,000&#10;&#10;SUBURBAN - areas with populaitons between 50,000 and 200,000&#10;&#10;URBAN - areas with populations greater than 200,000" error="Please choose an answer from the drop-down list." sqref="E20"/>
    <dataValidation type="decimal" operator="greaterThanOrEqual" allowBlank="1" showInputMessage="1" showErrorMessage="1" prompt="Please include square footage of the main community center for the entire campus." error="Please enter a valid number." sqref="H23">
      <formula1>0</formula1>
    </dataValidation>
    <dataValidation type="decimal" operator="greaterThanOrEqual" allowBlank="1" showInputMessage="1" showErrorMessage="1" prompt="Defined as Accumulated Depreciation divided by Annual Depreciation Expense" error="Please enter a valid number." sqref="J24">
      <formula1>0</formula1>
    </dataValidation>
    <dataValidation type="decimal" operator="greaterThanOrEqual" allowBlank="1" showInputMessage="1" showErrorMessage="1" prompt="Include the number of first person days (for example, if a couple occupies a unit, you would include just 1 under this answer).&#10;&#10;" error="Please enter a valid number." sqref="E50">
      <formula1>0</formula1>
    </dataValidation>
    <dataValidation allowBlank="1" showInputMessage="1" showErrorMessage="1" prompt="Please provide acreage subject to groundskeeping.&#10;" sqref="J49"/>
    <dataValidation type="decimal" operator="greaterThanOrEqual" allowBlank="1" showInputMessage="1" showErrorMessage="1" prompt="Please include square footage for all other areas not relating to a typical CCRC (Clinic, Home Health Agency, etc.)" error="Please enter a valid number." sqref="I23">
      <formula1>0</formula1>
    </dataValidation>
    <dataValidation type="list" allowBlank="1" showInputMessage="1" showErrorMessage="1" sqref="F615:F619">
      <formula1>"YES,NO"</formula1>
    </dataValidation>
    <dataValidation type="list" showInputMessage="1" showErrorMessage="1" error="Please choose an answer from the drop-down box." sqref="E410:E411">
      <formula1>$U$410:$Z$410</formula1>
    </dataValidation>
  </dataValidations>
  <printOptions/>
  <pageMargins left="0.5" right="0.5" top="0.5" bottom="0.5" header="0.5" footer="0.5"/>
  <pageSetup horizontalDpi="600" verticalDpi="600" orientation="portrait" scale="70" r:id="rId3"/>
  <headerFooter alignWithMargins="0">
    <oddFooter>&amp;CPage &amp;P of &amp;N</oddFooter>
  </headerFooter>
  <rowBreaks count="5" manualBreakCount="5">
    <brk id="57" min="1" max="9" man="1"/>
    <brk id="111" min="1" max="9" man="1"/>
    <brk id="163" min="1" max="9" man="1"/>
    <brk id="220" min="1" max="9" man="1"/>
    <brk id="393" min="1" max="9"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B22"/>
  <sheetViews>
    <sheetView zoomScalePageLayoutView="0" workbookViewId="0" topLeftCell="A1">
      <selection activeCell="E197" sqref="E197"/>
    </sheetView>
  </sheetViews>
  <sheetFormatPr defaultColWidth="9.140625" defaultRowHeight="12.75"/>
  <cols>
    <col min="1" max="1" width="6.00390625" style="12" customWidth="1"/>
    <col min="2" max="2" width="16.7109375" style="12" bestFit="1" customWidth="1"/>
    <col min="3" max="3" width="1.8515625" style="12" customWidth="1"/>
    <col min="4" max="4" width="15.421875" style="12" bestFit="1" customWidth="1"/>
    <col min="5" max="16384" width="9.140625" style="12" customWidth="1"/>
  </cols>
  <sheetData>
    <row r="1" ht="12.75">
      <c r="B1" s="9" t="s">
        <v>38</v>
      </c>
    </row>
    <row r="2" spans="1:2" ht="12.75">
      <c r="A2" s="12">
        <v>1</v>
      </c>
      <c r="B2" s="10" t="s">
        <v>26</v>
      </c>
    </row>
    <row r="3" spans="1:2" ht="12.75">
      <c r="A3" s="12">
        <v>2</v>
      </c>
      <c r="B3" s="11" t="s">
        <v>27</v>
      </c>
    </row>
    <row r="4" ht="8.25" customHeight="1"/>
    <row r="5" ht="12.75">
      <c r="B5" s="9" t="s">
        <v>1</v>
      </c>
    </row>
    <row r="6" spans="1:2" ht="12.75">
      <c r="A6" s="12">
        <v>1</v>
      </c>
      <c r="B6" s="10" t="s">
        <v>39</v>
      </c>
    </row>
    <row r="7" spans="1:2" ht="12.75">
      <c r="A7" s="13">
        <v>2</v>
      </c>
      <c r="B7" s="11" t="s">
        <v>40</v>
      </c>
    </row>
    <row r="9" ht="12.75">
      <c r="B9" s="9" t="s">
        <v>41</v>
      </c>
    </row>
    <row r="10" spans="1:2" ht="12.75">
      <c r="A10" s="12">
        <v>1</v>
      </c>
      <c r="B10" s="10" t="s">
        <v>57</v>
      </c>
    </row>
    <row r="11" spans="1:2" ht="12.75">
      <c r="A11" s="13">
        <v>2</v>
      </c>
      <c r="B11" s="11" t="s">
        <v>58</v>
      </c>
    </row>
    <row r="13" ht="12.75">
      <c r="B13" s="9" t="s">
        <v>42</v>
      </c>
    </row>
    <row r="14" spans="1:2" ht="12.75">
      <c r="A14" s="12">
        <v>1</v>
      </c>
      <c r="B14" s="10" t="s">
        <v>59</v>
      </c>
    </row>
    <row r="15" spans="1:2" ht="12.75">
      <c r="A15" s="13">
        <v>2</v>
      </c>
      <c r="B15" s="10" t="s">
        <v>60</v>
      </c>
    </row>
    <row r="16" spans="1:2" ht="12.75">
      <c r="A16" s="13">
        <v>3</v>
      </c>
      <c r="B16" s="11" t="s">
        <v>43</v>
      </c>
    </row>
    <row r="18" spans="1:2" ht="12.75">
      <c r="A18" s="13"/>
      <c r="B18" s="9" t="s">
        <v>0</v>
      </c>
    </row>
    <row r="19" spans="1:2" ht="12.75">
      <c r="A19" s="13">
        <v>1</v>
      </c>
      <c r="B19" s="10" t="s">
        <v>2</v>
      </c>
    </row>
    <row r="20" spans="1:2" ht="12.75">
      <c r="A20" s="13">
        <v>2</v>
      </c>
      <c r="B20" s="10" t="s">
        <v>4</v>
      </c>
    </row>
    <row r="21" spans="1:2" ht="12.75">
      <c r="A21" s="13">
        <v>3</v>
      </c>
      <c r="B21" s="10" t="s">
        <v>3</v>
      </c>
    </row>
    <row r="22" spans="1:2" ht="12.75">
      <c r="A22" s="13">
        <v>4</v>
      </c>
      <c r="B22" s="11" t="s">
        <v>12</v>
      </c>
    </row>
  </sheetData>
  <sheetProtection password="D47A" sheet="1" objects="1" scenarios="1"/>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LarsonAllen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Chappell</dc:creator>
  <cp:keywords/>
  <dc:description/>
  <cp:lastModifiedBy>akeynes</cp:lastModifiedBy>
  <cp:lastPrinted>2012-01-30T15:44:11Z</cp:lastPrinted>
  <dcterms:created xsi:type="dcterms:W3CDTF">2004-02-18T14:37:29Z</dcterms:created>
  <dcterms:modified xsi:type="dcterms:W3CDTF">2013-03-04T17:55:08Z</dcterms:modified>
  <cp:category/>
  <cp:version/>
  <cp:contentType/>
  <cp:contentStatus/>
</cp:coreProperties>
</file>